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D:\ALEX Daten\2020\Projekte\BOCS Homepage\BOCS Unternehmensberatung Ingenieurbüro\Media\misc\"/>
    </mc:Choice>
  </mc:AlternateContent>
  <xr:revisionPtr revIDLastSave="0" documentId="13_ncr:1_{F9644A51-4644-43ED-99DC-ECF4DDFF2BD3}" xr6:coauthVersionLast="47" xr6:coauthVersionMax="47" xr10:uidLastSave="{00000000-0000-0000-0000-000000000000}"/>
  <bookViews>
    <workbookView xWindow="-120" yWindow="-120" windowWidth="25440" windowHeight="15390" xr2:uid="{00000000-000D-0000-FFFF-FFFF00000000}"/>
  </bookViews>
  <sheets>
    <sheet name="Reisekosten" sheetId="2" r:id="rId1"/>
    <sheet name="Hilfstabellen" sheetId="3" state="hidden" r:id="rId2"/>
    <sheet name="Rechtliche Hinweise" sheetId="4" r:id="rId3"/>
  </sheets>
  <definedNames>
    <definedName name="Diätentabelle">Hilfstabellen!$R$3:$S$27</definedName>
    <definedName name="_xlnm.Print_Area" localSheetId="0">Reisekosten!$A$2:$O$34</definedName>
  </definedNames>
  <calcPr calcId="181029"/>
</workbook>
</file>

<file path=xl/calcChain.xml><?xml version="1.0" encoding="utf-8"?>
<calcChain xmlns="http://schemas.openxmlformats.org/spreadsheetml/2006/main">
  <c r="I4" i="3" l="1"/>
  <c r="I5" i="3"/>
  <c r="I6" i="3"/>
  <c r="I7" i="3"/>
  <c r="I8" i="3"/>
  <c r="I9" i="3"/>
  <c r="M9" i="2" s="1"/>
  <c r="I10" i="3"/>
  <c r="M10" i="2" s="1"/>
  <c r="I11" i="3"/>
  <c r="M11" i="2" s="1"/>
  <c r="I12" i="3"/>
  <c r="I13" i="3"/>
  <c r="I14" i="3"/>
  <c r="I15" i="3"/>
  <c r="I16" i="3"/>
  <c r="M16" i="2" s="1"/>
  <c r="I17" i="3"/>
  <c r="M17" i="2" s="1"/>
  <c r="I18" i="3"/>
  <c r="M18" i="2" s="1"/>
  <c r="I19" i="3"/>
  <c r="M19" i="2" s="1"/>
  <c r="I20" i="3"/>
  <c r="I21" i="3"/>
  <c r="I22" i="3"/>
  <c r="M22" i="2" s="1"/>
  <c r="I23" i="3"/>
  <c r="I24" i="3"/>
  <c r="M24" i="2" s="1"/>
  <c r="I25" i="3"/>
  <c r="I26" i="3"/>
  <c r="J26" i="3" s="1"/>
  <c r="N26" i="2" s="1"/>
  <c r="I27" i="3"/>
  <c r="J27" i="3" s="1"/>
  <c r="N27" i="2" s="1"/>
  <c r="I28" i="3"/>
  <c r="I29" i="3"/>
  <c r="I3" i="3"/>
  <c r="I4" i="2"/>
  <c r="J4" i="2" s="1"/>
  <c r="I5" i="2"/>
  <c r="J5" i="2" s="1"/>
  <c r="I6" i="2"/>
  <c r="J6" i="2" s="1"/>
  <c r="I7" i="2"/>
  <c r="J7" i="2" s="1"/>
  <c r="I8" i="2"/>
  <c r="J8" i="2" s="1"/>
  <c r="I9" i="2"/>
  <c r="J9" i="2" s="1"/>
  <c r="I10" i="2"/>
  <c r="J10" i="2" s="1"/>
  <c r="I11" i="2"/>
  <c r="J11" i="2" s="1"/>
  <c r="I12" i="2"/>
  <c r="J12" i="2" s="1"/>
  <c r="I13" i="2"/>
  <c r="J13" i="2" s="1"/>
  <c r="I14" i="2"/>
  <c r="J14" i="2" s="1"/>
  <c r="I15" i="2"/>
  <c r="J15" i="2"/>
  <c r="I16" i="2"/>
  <c r="J16" i="2" s="1"/>
  <c r="I17" i="2"/>
  <c r="J17" i="2" s="1"/>
  <c r="I18" i="2"/>
  <c r="J18" i="2" s="1"/>
  <c r="I19" i="2"/>
  <c r="J19" i="2" s="1"/>
  <c r="I20" i="2"/>
  <c r="J20" i="2" s="1"/>
  <c r="I21" i="2"/>
  <c r="J21" i="2" s="1"/>
  <c r="I22" i="2"/>
  <c r="J22" i="2" s="1"/>
  <c r="I23" i="2"/>
  <c r="J23" i="2" s="1"/>
  <c r="I24" i="2"/>
  <c r="J24" i="2" s="1"/>
  <c r="I25" i="2"/>
  <c r="J25" i="2" s="1"/>
  <c r="I26" i="2"/>
  <c r="J26" i="2" s="1"/>
  <c r="I27" i="2"/>
  <c r="J27" i="2" s="1"/>
  <c r="I28" i="2"/>
  <c r="J28" i="2" s="1"/>
  <c r="I29" i="2"/>
  <c r="J29" i="2" s="1"/>
  <c r="I30" i="2"/>
  <c r="J30" i="2" s="1"/>
  <c r="K30" i="2"/>
  <c r="L30" i="2"/>
  <c r="M30" i="2"/>
  <c r="N30" i="2"/>
  <c r="B5" i="3"/>
  <c r="A9" i="3"/>
  <c r="A13" i="3"/>
  <c r="A17" i="3"/>
  <c r="M21" i="2"/>
  <c r="A25" i="3"/>
  <c r="K25" i="2" s="1"/>
  <c r="A29" i="3"/>
  <c r="K29" i="2" s="1"/>
  <c r="C3" i="2"/>
  <c r="A4" i="3"/>
  <c r="K4" i="2" s="1"/>
  <c r="B4" i="3"/>
  <c r="C4" i="3"/>
  <c r="F4" i="3" s="1"/>
  <c r="J4" i="3"/>
  <c r="A5" i="3"/>
  <c r="K5" i="2" s="1"/>
  <c r="C6" i="3"/>
  <c r="F6" i="3" s="1"/>
  <c r="M6" i="2"/>
  <c r="A8" i="3"/>
  <c r="B8" i="3"/>
  <c r="C8" i="3"/>
  <c r="F8" i="3" s="1"/>
  <c r="M8" i="2"/>
  <c r="A10" i="3"/>
  <c r="B10" i="3"/>
  <c r="C10" i="3"/>
  <c r="F10" i="3" s="1"/>
  <c r="A11" i="3"/>
  <c r="B11" i="3"/>
  <c r="C11" i="3"/>
  <c r="F11" i="3" s="1"/>
  <c r="A12" i="3"/>
  <c r="B12" i="3"/>
  <c r="C12" i="3"/>
  <c r="F12" i="3" s="1"/>
  <c r="J12" i="3"/>
  <c r="N12" i="2" s="1"/>
  <c r="C14" i="3"/>
  <c r="F14" i="3" s="1"/>
  <c r="M14" i="2"/>
  <c r="A16" i="3"/>
  <c r="B16" i="3"/>
  <c r="C16" i="3"/>
  <c r="F16" i="3" s="1"/>
  <c r="A18" i="3"/>
  <c r="B18" i="3"/>
  <c r="C18" i="3"/>
  <c r="K18" i="2" s="1"/>
  <c r="A19" i="3"/>
  <c r="K19" i="2" s="1"/>
  <c r="B19" i="3"/>
  <c r="C19" i="3"/>
  <c r="A20" i="3"/>
  <c r="B20" i="3"/>
  <c r="C20" i="3"/>
  <c r="M20" i="2"/>
  <c r="B22" i="3"/>
  <c r="C22" i="3"/>
  <c r="A24" i="3"/>
  <c r="B24" i="3"/>
  <c r="C24" i="3"/>
  <c r="C25" i="3"/>
  <c r="M25" i="2"/>
  <c r="A26" i="3"/>
  <c r="B26" i="3"/>
  <c r="C26" i="3"/>
  <c r="A27" i="3"/>
  <c r="K27" i="2" s="1"/>
  <c r="B27" i="3"/>
  <c r="C27" i="3"/>
  <c r="A28" i="3"/>
  <c r="K28" i="2" s="1"/>
  <c r="B28" i="3"/>
  <c r="C28" i="3"/>
  <c r="F28" i="3" s="1"/>
  <c r="M28" i="2"/>
  <c r="K20" i="2" l="1"/>
  <c r="E8" i="3"/>
  <c r="M26" i="2"/>
  <c r="D26" i="3" s="1"/>
  <c r="K24" i="2"/>
  <c r="M4" i="2"/>
  <c r="J19" i="3"/>
  <c r="N19" i="2" s="1"/>
  <c r="M27" i="2"/>
  <c r="D27" i="3" s="1"/>
  <c r="K26" i="2"/>
  <c r="K16" i="2"/>
  <c r="M12" i="2"/>
  <c r="D12" i="3" s="1"/>
  <c r="K11" i="2"/>
  <c r="K12" i="2"/>
  <c r="K10" i="2"/>
  <c r="K8" i="2"/>
  <c r="N4" i="2"/>
  <c r="J18" i="3"/>
  <c r="N18" i="2" s="1"/>
  <c r="J11" i="3"/>
  <c r="N11" i="2" s="1"/>
  <c r="J9" i="3"/>
  <c r="N9" i="2" s="1"/>
  <c r="D9" i="3"/>
  <c r="J28" i="3"/>
  <c r="N28" i="2" s="1"/>
  <c r="J20" i="3"/>
  <c r="N20" i="2" s="1"/>
  <c r="D24" i="3"/>
  <c r="J24" i="3"/>
  <c r="N24" i="2" s="1"/>
  <c r="J22" i="3"/>
  <c r="N22" i="2" s="1"/>
  <c r="D22" i="3"/>
  <c r="J21" i="3"/>
  <c r="N21" i="2" s="1"/>
  <c r="D10" i="3"/>
  <c r="B6" i="3"/>
  <c r="C29" i="3"/>
  <c r="F29" i="3" s="1"/>
  <c r="M23" i="2"/>
  <c r="A6" i="3"/>
  <c r="K6" i="2" s="1"/>
  <c r="J25" i="3"/>
  <c r="N25" i="2" s="1"/>
  <c r="B29" i="3"/>
  <c r="E29" i="3" s="1"/>
  <c r="C23" i="3"/>
  <c r="C21" i="3"/>
  <c r="M7" i="2"/>
  <c r="M5" i="2"/>
  <c r="J8" i="3"/>
  <c r="N8" i="2" s="1"/>
  <c r="B23" i="3"/>
  <c r="C17" i="3"/>
  <c r="K17" i="2" s="1"/>
  <c r="C13" i="3"/>
  <c r="C9" i="3"/>
  <c r="C7" i="3"/>
  <c r="F7" i="3" s="1"/>
  <c r="D14" i="3"/>
  <c r="D6" i="3"/>
  <c r="M29" i="2"/>
  <c r="A22" i="3"/>
  <c r="K22" i="2" s="1"/>
  <c r="B14" i="3"/>
  <c r="J10" i="3"/>
  <c r="N10" i="2" s="1"/>
  <c r="A14" i="3"/>
  <c r="K14" i="2" s="1"/>
  <c r="M13" i="2"/>
  <c r="J16" i="3"/>
  <c r="N16" i="2" s="1"/>
  <c r="B25" i="3"/>
  <c r="B21" i="3"/>
  <c r="C15" i="3"/>
  <c r="A23" i="3"/>
  <c r="A21" i="3"/>
  <c r="B17" i="3"/>
  <c r="B15" i="3"/>
  <c r="B13" i="3"/>
  <c r="E13" i="3" s="1"/>
  <c r="B9" i="3"/>
  <c r="E9" i="3" s="1"/>
  <c r="B7" i="3"/>
  <c r="C5" i="3"/>
  <c r="F5" i="3" s="1"/>
  <c r="J14" i="3"/>
  <c r="N14" i="2" s="1"/>
  <c r="J6" i="3"/>
  <c r="N6" i="2" s="1"/>
  <c r="J17" i="3"/>
  <c r="N17" i="2" s="1"/>
  <c r="M15" i="2"/>
  <c r="A15" i="3"/>
  <c r="A7" i="3"/>
  <c r="K7" i="2" s="1"/>
  <c r="D21" i="3"/>
  <c r="D28" i="3"/>
  <c r="D19" i="3"/>
  <c r="D11" i="3"/>
  <c r="D18" i="3"/>
  <c r="E16" i="3"/>
  <c r="D8" i="3"/>
  <c r="D16" i="3"/>
  <c r="D20" i="3"/>
  <c r="E28" i="3"/>
  <c r="D17" i="3"/>
  <c r="E12" i="3"/>
  <c r="D25" i="3"/>
  <c r="E11" i="3"/>
  <c r="E10" i="3"/>
  <c r="R5" i="3"/>
  <c r="C3" i="3"/>
  <c r="F3" i="3" s="1"/>
  <c r="B3" i="3"/>
  <c r="A3" i="3"/>
  <c r="K3" i="2" s="1"/>
  <c r="M3" i="2" l="1"/>
  <c r="J3" i="3"/>
  <c r="N3" i="2" s="1"/>
  <c r="K21" i="2"/>
  <c r="K23" i="2"/>
  <c r="F13" i="3"/>
  <c r="K13" i="2"/>
  <c r="F15" i="3"/>
  <c r="K15" i="2"/>
  <c r="F9" i="3"/>
  <c r="K9" i="2"/>
  <c r="R6" i="3"/>
  <c r="E7" i="3"/>
  <c r="E14" i="3"/>
  <c r="J13" i="3"/>
  <c r="N13" i="2" s="1"/>
  <c r="D13" i="3"/>
  <c r="D23" i="3"/>
  <c r="J23" i="3"/>
  <c r="N23" i="2" s="1"/>
  <c r="E15" i="3"/>
  <c r="J5" i="3"/>
  <c r="N5" i="2" s="1"/>
  <c r="D5" i="3"/>
  <c r="J29" i="3"/>
  <c r="N29" i="2" s="1"/>
  <c r="D29" i="3"/>
  <c r="D15" i="3"/>
  <c r="J15" i="3"/>
  <c r="N15" i="2" s="1"/>
  <c r="D7" i="3"/>
  <c r="J7" i="3"/>
  <c r="N7" i="2" s="1"/>
  <c r="D4" i="3"/>
  <c r="R7" i="3" l="1"/>
  <c r="R8" i="3" l="1"/>
  <c r="S7" i="3"/>
  <c r="R9" i="3" l="1"/>
  <c r="S8" i="3"/>
  <c r="E3" i="3"/>
  <c r="E5" i="3"/>
  <c r="E4" i="3"/>
  <c r="E6" i="3"/>
  <c r="R10" i="3" l="1"/>
  <c r="S9" i="3"/>
  <c r="R11" i="3" l="1"/>
  <c r="S10" i="3"/>
  <c r="R12" i="3" l="1"/>
  <c r="S11" i="3"/>
  <c r="F27" i="3"/>
  <c r="R13" i="3" l="1"/>
  <c r="S12" i="3"/>
  <c r="R14" i="3" l="1"/>
  <c r="S13" i="3"/>
  <c r="R15" i="3" l="1"/>
  <c r="S14" i="3"/>
  <c r="S15" i="3" l="1"/>
  <c r="S16" i="3" s="1"/>
  <c r="S17" i="3" s="1"/>
  <c r="S18" i="3" s="1"/>
  <c r="S19" i="3" s="1"/>
  <c r="S20" i="3" s="1"/>
  <c r="S21" i="3" s="1"/>
  <c r="S22" i="3" s="1"/>
  <c r="R16" i="3"/>
  <c r="R17" i="3" s="1"/>
  <c r="R18" i="3" s="1"/>
  <c r="R19" i="3" s="1"/>
  <c r="R20" i="3" s="1"/>
  <c r="R21" i="3" s="1"/>
  <c r="R22" i="3" s="1"/>
  <c r="R23" i="3" s="1"/>
  <c r="R24" i="3" s="1"/>
  <c r="R25" i="3" s="1"/>
  <c r="R26" i="3" s="1"/>
  <c r="R27" i="3" s="1"/>
  <c r="S23" i="3"/>
  <c r="S24" i="3" l="1"/>
  <c r="S25" i="3" s="1"/>
  <c r="S26" i="3" s="1"/>
  <c r="S27" i="3" s="1"/>
  <c r="F19" i="3" l="1"/>
  <c r="F18" i="3"/>
  <c r="E19" i="3"/>
  <c r="F25" i="3"/>
  <c r="F26" i="3"/>
  <c r="E24" i="3"/>
  <c r="E17" i="3"/>
  <c r="F24" i="3"/>
  <c r="E22" i="3"/>
  <c r="F22" i="3"/>
  <c r="F23" i="3"/>
  <c r="E25" i="3"/>
  <c r="E23" i="3"/>
  <c r="F21" i="3"/>
  <c r="E21" i="3"/>
  <c r="E26" i="3"/>
  <c r="F17" i="3"/>
  <c r="E20" i="3"/>
  <c r="F20" i="3"/>
  <c r="E27" i="3"/>
  <c r="E18" i="3"/>
  <c r="R4" i="2"/>
  <c r="R5" i="2"/>
  <c r="R6" i="2"/>
  <c r="R7" i="2"/>
  <c r="R8" i="2"/>
  <c r="R9" i="2"/>
  <c r="R10" i="2"/>
  <c r="R11" i="2"/>
  <c r="R12" i="2"/>
  <c r="R13" i="2"/>
  <c r="R14" i="2"/>
  <c r="R15" i="2"/>
  <c r="R16" i="2"/>
  <c r="R17" i="2"/>
  <c r="R18" i="2"/>
  <c r="R19" i="2"/>
  <c r="R20" i="2"/>
  <c r="R21" i="2"/>
  <c r="R22" i="2"/>
  <c r="R23" i="2"/>
  <c r="R24" i="2"/>
  <c r="R25" i="2"/>
  <c r="R26" i="2"/>
  <c r="R27" i="2"/>
  <c r="R28" i="2"/>
  <c r="R29" i="2"/>
  <c r="R30" i="2"/>
  <c r="L3" i="3"/>
  <c r="I3" i="2"/>
  <c r="J3" i="2" s="1"/>
  <c r="P31" i="2"/>
  <c r="H31" i="2"/>
  <c r="P3" i="3" l="1"/>
  <c r="G20" i="3"/>
  <c r="H20" i="3" s="1"/>
  <c r="L20" i="2" s="1"/>
  <c r="G18" i="3"/>
  <c r="H18" i="3" s="1"/>
  <c r="L18" i="2" s="1"/>
  <c r="G25" i="3"/>
  <c r="H25" i="3" s="1"/>
  <c r="L25" i="2" s="1"/>
  <c r="G16" i="3"/>
  <c r="H16" i="3" s="1"/>
  <c r="L16" i="2" s="1"/>
  <c r="G24" i="3"/>
  <c r="H24" i="3" s="1"/>
  <c r="L24" i="2" s="1"/>
  <c r="G26" i="3"/>
  <c r="H26" i="3" s="1"/>
  <c r="L26" i="2" s="1"/>
  <c r="G10" i="3"/>
  <c r="H10" i="3" s="1"/>
  <c r="L10" i="2" s="1"/>
  <c r="G9" i="3"/>
  <c r="H9" i="3" s="1"/>
  <c r="L9" i="2" s="1"/>
  <c r="G11" i="3"/>
  <c r="H11" i="3" s="1"/>
  <c r="L11" i="2" s="1"/>
  <c r="G12" i="3"/>
  <c r="H12" i="3" s="1"/>
  <c r="L12" i="2" s="1"/>
  <c r="G8" i="3"/>
  <c r="H8" i="3" s="1"/>
  <c r="L8" i="2" s="1"/>
  <c r="G27" i="3"/>
  <c r="H27" i="3" s="1"/>
  <c r="L27" i="2" s="1"/>
  <c r="G14" i="3"/>
  <c r="H14" i="3" s="1"/>
  <c r="L14" i="2" s="1"/>
  <c r="G17" i="3"/>
  <c r="H17" i="3" s="1"/>
  <c r="L17" i="2" s="1"/>
  <c r="G28" i="3"/>
  <c r="H28" i="3" s="1"/>
  <c r="L28" i="2" s="1"/>
  <c r="G19" i="3"/>
  <c r="H19" i="3" s="1"/>
  <c r="L19" i="2" s="1"/>
  <c r="G22" i="3"/>
  <c r="H22" i="3" s="1"/>
  <c r="L22" i="2" s="1"/>
  <c r="G6" i="3"/>
  <c r="H6" i="3" s="1"/>
  <c r="L6" i="2" s="1"/>
  <c r="G21" i="3"/>
  <c r="H21" i="3" s="1"/>
  <c r="L21" i="2" s="1"/>
  <c r="G4" i="3"/>
  <c r="H4" i="3" s="1"/>
  <c r="L4" i="2" s="1"/>
  <c r="G15" i="3"/>
  <c r="H15" i="3" s="1"/>
  <c r="L15" i="2" s="1"/>
  <c r="G7" i="3"/>
  <c r="H7" i="3" s="1"/>
  <c r="L7" i="2" s="1"/>
  <c r="G23" i="3"/>
  <c r="H23" i="3" s="1"/>
  <c r="L23" i="2" s="1"/>
  <c r="G5" i="3"/>
  <c r="H5" i="3" s="1"/>
  <c r="L5" i="2" s="1"/>
  <c r="G29" i="3"/>
  <c r="H29" i="3" s="1"/>
  <c r="L29" i="2" s="1"/>
  <c r="G13" i="3"/>
  <c r="H13" i="3" s="1"/>
  <c r="L13" i="2" s="1"/>
  <c r="P6" i="3"/>
  <c r="P5" i="3"/>
  <c r="P4" i="3"/>
  <c r="I31" i="2"/>
  <c r="D3" i="3"/>
  <c r="G3" i="3" s="1"/>
  <c r="R3" i="2"/>
  <c r="R31" i="2" s="1"/>
  <c r="J31" i="2"/>
  <c r="N31" i="2" l="1"/>
  <c r="H3" i="3"/>
  <c r="L3" i="2" s="1"/>
  <c r="L31" i="2" l="1"/>
  <c r="J34" i="2" s="1"/>
</calcChain>
</file>

<file path=xl/sharedStrings.xml><?xml version="1.0" encoding="utf-8"?>
<sst xmlns="http://schemas.openxmlformats.org/spreadsheetml/2006/main" count="60" uniqueCount="53">
  <si>
    <t>Brutto</t>
  </si>
  <si>
    <t xml:space="preserve">Datum </t>
  </si>
  <si>
    <t>Grund</t>
  </si>
  <si>
    <t>Ort</t>
  </si>
  <si>
    <t>km Geld</t>
  </si>
  <si>
    <t>Wien</t>
  </si>
  <si>
    <t>Von</t>
  </si>
  <si>
    <t>Bis</t>
  </si>
  <si>
    <t xml:space="preserve">Diäten
Gesamt
</t>
  </si>
  <si>
    <t>km/Fahrt</t>
  </si>
  <si>
    <t>Anzahl 
der km</t>
  </si>
  <si>
    <t>Bewertung der Rechnung</t>
  </si>
  <si>
    <t>Rechnungssumme</t>
  </si>
  <si>
    <t>Stunden Letzer Tag</t>
  </si>
  <si>
    <t>Diätenberechnung 1 Tag</t>
  </si>
  <si>
    <t>Diätenberechnung Letzer Tag</t>
  </si>
  <si>
    <t>Diäten Dazwischenliegend</t>
  </si>
  <si>
    <t>Diäten</t>
  </si>
  <si>
    <t>Diäten/Std</t>
  </si>
  <si>
    <t>Maximal 12Std</t>
  </si>
  <si>
    <t>Diäten Gesamt</t>
  </si>
  <si>
    <t>Kontrolle</t>
  </si>
  <si>
    <t>Tag</t>
  </si>
  <si>
    <t>Nächtigungsgeld</t>
  </si>
  <si>
    <t>Hinweise/ Weitere Rechnung
Esseneinladung</t>
  </si>
  <si>
    <t xml:space="preserve"> Anzahl 
der gleichen Fahrt</t>
  </si>
  <si>
    <t>Summenzeile</t>
  </si>
  <si>
    <t>Stunden am ersten Tag
bei Mehrtägiger Reise</t>
  </si>
  <si>
    <t>Mehrtägige Reise</t>
  </si>
  <si>
    <t>Eintägige Reise</t>
  </si>
  <si>
    <t>Stunden am Ersten Tag</t>
  </si>
  <si>
    <t>Tage zwischen 
Abfahrt und Rückfahrt</t>
  </si>
  <si>
    <t>Anzahl der Nächte</t>
  </si>
  <si>
    <t>Stunden am letzten Tag</t>
  </si>
  <si>
    <t>S Verweis Hilfstabelle
Stunden</t>
  </si>
  <si>
    <t>Diäten eur</t>
  </si>
  <si>
    <t>Abfahrt</t>
  </si>
  <si>
    <t>Retour</t>
  </si>
  <si>
    <t>Gesamt Reisekosten Jahr 2022</t>
  </si>
  <si>
    <t>https://www.wko.at/service/steuern/lohnsteuerliche-behandlung-von-dienstreisen.html</t>
  </si>
  <si>
    <t xml:space="preserve">https://www.bmf.gv.at/themen/steuern/kraftfahrzeuge/kilometergeld.html </t>
  </si>
  <si>
    <t>Km Gelder bis 30.000km Steuerfrei</t>
  </si>
  <si>
    <t>Wer sich für den amtlichen Kilometersatz entschieden hat, kann keine höheren Aufwendungen mehr verrechnen. Wer jedoch den Nachweis (z.B. Führung eines Fahrtenbuchs) erbringen kann, dass die tatsächlichen Kosten für die beruflichen Fahrten höher sind als der Kilometersatz, kann die Differenz beim Finanzamt im Rahmen der Arbeitnehmerveranlagung geltend machen.</t>
  </si>
  <si>
    <t xml:space="preserve">1 Taggelder und Nächtigungsgelder </t>
  </si>
  <si>
    <t xml:space="preserve">ab 120km entfernung ist keine Übernachtung nachzuweisen und 15 EUR abzusetzen </t>
  </si>
  <si>
    <t xml:space="preserve">Ab 4 Stunden 2,2 EUR/ Stunde </t>
  </si>
  <si>
    <t>Ab 12 Stunden 26,4 EUR/ Tag</t>
  </si>
  <si>
    <r>
      <t xml:space="preserve">Für die Geltendmachung ist ein Fahrtenbuch </t>
    </r>
    <r>
      <rPr>
        <sz val="12"/>
        <color rgb="FFFF0000"/>
        <rFont val="Calibri"/>
        <family val="2"/>
        <scheme val="minor"/>
      </rPr>
      <t xml:space="preserve">oder sonstige Unterlagen zum Nachweis </t>
    </r>
    <r>
      <rPr>
        <sz val="11"/>
        <color theme="1"/>
        <rFont val="Calibri"/>
        <family val="2"/>
        <scheme val="minor"/>
      </rPr>
      <t>der für das Unternehmen gefahrenen Kilometer.
Amtliche Kilometergeldsätze kann die Arbeitgeberin/der Arbeitgeber auch für Fußgängerinnen/Fußgänger, Radfahrerinnen/Radfahrer sowie Mitfahrerinnen/Mitfahrer steuerfrei auszahlen.</t>
    </r>
  </si>
  <si>
    <t xml:space="preserve">Diäten
</t>
  </si>
  <si>
    <t>Nächt-igung</t>
  </si>
  <si>
    <t>Nächtig-ungsgeld</t>
  </si>
  <si>
    <t>Kundenaquise laut Liste</t>
  </si>
  <si>
    <t>1 Tag / Woche Kundenaqisition in Wien= 50 Fahrten
Durchschnittlich 20 EUR Repräsentationsaufwand für Kaffe und Getränk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</si>
</sst>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quot;€&quot;\ * #,##0.00_-;_-&quot;€&quot;\ * &quot;-&quot;??_-;_-@_-"/>
    <numFmt numFmtId="43" formatCode="_-* #,##0.00_-;\-* #,##0.00_-;_-* &quot;-&quot;??_-;_-@_-"/>
    <numFmt numFmtId="164" formatCode="#,##0.00\ &quot;€&quot;;[Red]\-#,##0.00\ &quot;€&quot;"/>
    <numFmt numFmtId="165" formatCode="_-* #,##0.00\ _€_-;\-* #,##0.00\ _€_-;_-* &quot;-&quot;??\ _€_-;_-@_-"/>
    <numFmt numFmtId="166" formatCode="General\ &quot;km&quot;"/>
    <numFmt numFmtId="167" formatCode="General\ &quot;Fahrten&quot;"/>
    <numFmt numFmtId="168" formatCode="General\ &quot;Std&quot;"/>
    <numFmt numFmtId="169" formatCode="0.0\ &quot;Std&quot;"/>
    <numFmt numFmtId="170" formatCode="General\ &quot;Nächte&quot;"/>
    <numFmt numFmtId="171" formatCode="0\ &quot;Uhr&quot;"/>
    <numFmt numFmtId="172" formatCode="_-* #,##0\ [$€-407]_-;\-* #,##0\ [$€-407]_-;_-* &quot;-&quot;??\ [$€-407]_-;_-@_-"/>
  </numFmts>
  <fonts count="29" x14ac:knownFonts="1">
    <font>
      <sz val="11"/>
      <color theme="1"/>
      <name val="Calibri"/>
      <family val="2"/>
      <scheme val="minor"/>
    </font>
    <font>
      <sz val="11"/>
      <color indexed="8"/>
      <name val="Calibri"/>
      <family val="2"/>
    </font>
    <font>
      <b/>
      <sz val="11"/>
      <color theme="1"/>
      <name val="Calibri"/>
      <family val="2"/>
      <scheme val="minor"/>
    </font>
    <font>
      <b/>
      <sz val="12"/>
      <color theme="1"/>
      <name val="Calibri"/>
      <family val="2"/>
      <scheme val="minor"/>
    </font>
    <font>
      <sz val="10"/>
      <name val="Arial"/>
      <family val="2"/>
    </font>
    <font>
      <sz val="11"/>
      <color theme="1"/>
      <name val="Calibri"/>
      <family val="2"/>
      <scheme val="minor"/>
    </font>
    <font>
      <b/>
      <sz val="18"/>
      <color theme="3"/>
      <name val="Cambria"/>
      <family val="2"/>
      <scheme val="major"/>
    </font>
    <font>
      <sz val="10"/>
      <name val="Verdan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9"/>
      <color indexed="8"/>
      <name val="Calibri"/>
      <family val="2"/>
    </font>
    <font>
      <b/>
      <sz val="9"/>
      <color theme="1"/>
      <name val="Calibri"/>
      <family val="2"/>
      <scheme val="minor"/>
    </font>
    <font>
      <sz val="9"/>
      <color theme="1"/>
      <name val="Calibri"/>
      <family val="2"/>
      <scheme val="minor"/>
    </font>
    <font>
      <u/>
      <sz val="11"/>
      <color theme="10"/>
      <name val="Calibri"/>
      <family val="2"/>
      <scheme val="minor"/>
    </font>
    <font>
      <b/>
      <u/>
      <sz val="11"/>
      <color theme="1"/>
      <name val="Calibri"/>
      <family val="2"/>
      <scheme val="minor"/>
    </font>
    <font>
      <b/>
      <sz val="10"/>
      <color theme="1"/>
      <name val="Calibri"/>
      <family val="2"/>
      <scheme val="minor"/>
    </font>
    <font>
      <sz val="12"/>
      <color rgb="FFFF0000"/>
      <name val="Calibri"/>
      <family val="2"/>
      <scheme val="minor"/>
    </font>
  </fonts>
  <fills count="46">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52">
    <xf numFmtId="0" fontId="0" fillId="0" borderId="0"/>
    <xf numFmtId="0" fontId="4" fillId="0" borderId="0"/>
    <xf numFmtId="43" fontId="4"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165" fontId="5" fillId="0" borderId="0" applyFont="0" applyFill="0" applyBorder="0" applyAlignment="0" applyProtection="0"/>
    <xf numFmtId="0" fontId="8" fillId="0" borderId="9" applyNumberFormat="0" applyFill="0" applyAlignment="0" applyProtection="0"/>
    <xf numFmtId="0" fontId="9" fillId="0" borderId="10" applyNumberFormat="0" applyFill="0" applyAlignment="0" applyProtection="0"/>
    <xf numFmtId="0" fontId="10" fillId="0" borderId="11"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12" applyNumberFormat="0" applyAlignment="0" applyProtection="0"/>
    <xf numFmtId="0" fontId="15" fillId="8" borderId="13" applyNumberFormat="0" applyAlignment="0" applyProtection="0"/>
    <xf numFmtId="0" fontId="16" fillId="8" borderId="12" applyNumberFormat="0" applyAlignment="0" applyProtection="0"/>
    <xf numFmtId="0" fontId="17" fillId="0" borderId="14" applyNumberFormat="0" applyFill="0" applyAlignment="0" applyProtection="0"/>
    <xf numFmtId="0" fontId="18" fillId="9"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 fillId="0" borderId="17" applyNumberFormat="0" applyFill="0" applyAlignment="0" applyProtection="0"/>
    <xf numFmtId="0" fontId="21"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1" fillId="34" borderId="0" applyNumberFormat="0" applyBorder="0" applyAlignment="0" applyProtection="0"/>
    <xf numFmtId="0" fontId="1" fillId="10" borderId="16" applyNumberFormat="0" applyFont="0" applyAlignment="0" applyProtection="0"/>
    <xf numFmtId="44" fontId="5" fillId="0" borderId="0" applyFont="0" applyFill="0" applyBorder="0" applyAlignment="0" applyProtection="0"/>
    <xf numFmtId="0" fontId="25" fillId="0" borderId="0" applyNumberFormat="0" applyFill="0" applyBorder="0" applyAlignment="0" applyProtection="0"/>
    <xf numFmtId="43" fontId="5" fillId="0" borderId="0" applyFont="0" applyFill="0" applyBorder="0" applyAlignment="0" applyProtection="0"/>
  </cellStyleXfs>
  <cellXfs count="121">
    <xf numFmtId="0" fontId="0" fillId="0" borderId="0" xfId="0"/>
    <xf numFmtId="0" fontId="0" fillId="0" borderId="0" xfId="0" applyAlignment="1">
      <alignment wrapText="1"/>
    </xf>
    <xf numFmtId="0" fontId="0" fillId="0" borderId="1" xfId="0" applyBorder="1"/>
    <xf numFmtId="0" fontId="0" fillId="0" borderId="1" xfId="0" quotePrefix="1" applyBorder="1"/>
    <xf numFmtId="0" fontId="0" fillId="36" borderId="1" xfId="0" applyFill="1" applyBorder="1"/>
    <xf numFmtId="0" fontId="0" fillId="3" borderId="1" xfId="0" applyFill="1" applyBorder="1"/>
    <xf numFmtId="0" fontId="0" fillId="38" borderId="1" xfId="0" applyFill="1" applyBorder="1"/>
    <xf numFmtId="0" fontId="0" fillId="36" borderId="1" xfId="0" applyFill="1" applyBorder="1" applyAlignment="1">
      <alignment wrapText="1"/>
    </xf>
    <xf numFmtId="0" fontId="0" fillId="39" borderId="1" xfId="0" applyFill="1" applyBorder="1" applyAlignment="1">
      <alignment wrapText="1"/>
    </xf>
    <xf numFmtId="0" fontId="0" fillId="39" borderId="0" xfId="0" applyFill="1"/>
    <xf numFmtId="44" fontId="0" fillId="0" borderId="1" xfId="49" applyFont="1" applyBorder="1"/>
    <xf numFmtId="44" fontId="0" fillId="2" borderId="1" xfId="49" applyFont="1" applyFill="1" applyBorder="1" applyProtection="1">
      <protection locked="0"/>
    </xf>
    <xf numFmtId="44" fontId="0" fillId="0" borderId="1" xfId="0" applyNumberFormat="1" applyBorder="1"/>
    <xf numFmtId="0" fontId="0" fillId="0" borderId="0" xfId="0" applyAlignment="1">
      <alignment horizontal="left" wrapText="1"/>
    </xf>
    <xf numFmtId="0" fontId="25" fillId="0" borderId="0" xfId="50" applyAlignment="1">
      <alignment horizontal="left" wrapText="1"/>
    </xf>
    <xf numFmtId="0" fontId="25" fillId="0" borderId="0" xfId="50" applyAlignment="1">
      <alignment wrapText="1"/>
    </xf>
    <xf numFmtId="0" fontId="0" fillId="0" borderId="41" xfId="0" applyBorder="1" applyAlignment="1">
      <alignment wrapText="1"/>
    </xf>
    <xf numFmtId="0" fontId="0" fillId="0" borderId="42" xfId="0" applyBorder="1"/>
    <xf numFmtId="0" fontId="0" fillId="0" borderId="3" xfId="0" applyBorder="1"/>
    <xf numFmtId="44" fontId="0" fillId="0" borderId="4" xfId="0" applyNumberFormat="1" applyBorder="1"/>
    <xf numFmtId="0" fontId="0" fillId="0" borderId="5" xfId="0" applyBorder="1"/>
    <xf numFmtId="44" fontId="0" fillId="0" borderId="6" xfId="0" applyNumberFormat="1" applyBorder="1"/>
    <xf numFmtId="0" fontId="0" fillId="0" borderId="0" xfId="0" applyAlignment="1">
      <alignment vertical="top" wrapText="1"/>
    </xf>
    <xf numFmtId="167" fontId="0" fillId="0" borderId="0" xfId="51" applyNumberFormat="1" applyFont="1" applyAlignment="1">
      <alignment vertical="top" wrapText="1"/>
    </xf>
    <xf numFmtId="170" fontId="0" fillId="0" borderId="0" xfId="0" applyNumberFormat="1" applyAlignment="1">
      <alignment vertical="top" wrapText="1"/>
    </xf>
    <xf numFmtId="14" fontId="22" fillId="40" borderId="35" xfId="0" applyNumberFormat="1" applyFont="1" applyFill="1" applyBorder="1" applyAlignment="1">
      <alignment vertical="top" wrapText="1"/>
    </xf>
    <xf numFmtId="0" fontId="22" fillId="40" borderId="30" xfId="0" applyFont="1" applyFill="1" applyBorder="1" applyAlignment="1">
      <alignment vertical="top" wrapText="1"/>
    </xf>
    <xf numFmtId="14" fontId="22" fillId="41" borderId="36" xfId="0" applyNumberFormat="1" applyFont="1" applyFill="1" applyBorder="1" applyAlignment="1">
      <alignment vertical="top" wrapText="1"/>
    </xf>
    <xf numFmtId="0" fontId="22" fillId="41" borderId="30" xfId="0" applyFont="1" applyFill="1" applyBorder="1" applyAlignment="1">
      <alignment vertical="top" wrapText="1"/>
    </xf>
    <xf numFmtId="0" fontId="22" fillId="35" borderId="35" xfId="0" applyFont="1" applyFill="1" applyBorder="1" applyAlignment="1">
      <alignment vertical="top" wrapText="1"/>
    </xf>
    <xf numFmtId="0" fontId="22" fillId="35" borderId="37" xfId="0" applyFont="1" applyFill="1" applyBorder="1" applyAlignment="1">
      <alignment vertical="top" wrapText="1"/>
    </xf>
    <xf numFmtId="0" fontId="22" fillId="43" borderId="35" xfId="0" applyFont="1" applyFill="1" applyBorder="1" applyAlignment="1">
      <alignment vertical="top" wrapText="1"/>
    </xf>
    <xf numFmtId="167" fontId="22" fillId="43" borderId="30" xfId="51" applyNumberFormat="1" applyFont="1" applyFill="1" applyBorder="1" applyAlignment="1">
      <alignment vertical="top" wrapText="1"/>
    </xf>
    <xf numFmtId="0" fontId="22" fillId="43" borderId="30" xfId="0" applyFont="1" applyFill="1" applyBorder="1" applyAlignment="1">
      <alignment vertical="top" wrapText="1"/>
    </xf>
    <xf numFmtId="0" fontId="22" fillId="36" borderId="35" xfId="0" applyFont="1" applyFill="1" applyBorder="1" applyAlignment="1">
      <alignment vertical="top" wrapText="1"/>
    </xf>
    <xf numFmtId="0" fontId="22" fillId="36" borderId="37" xfId="0" applyFont="1" applyFill="1" applyBorder="1" applyAlignment="1">
      <alignment vertical="top" wrapText="1"/>
    </xf>
    <xf numFmtId="170" fontId="22" fillId="36" borderId="35" xfId="0" applyNumberFormat="1" applyFont="1" applyFill="1" applyBorder="1" applyAlignment="1">
      <alignment vertical="top" wrapText="1"/>
    </xf>
    <xf numFmtId="0" fontId="22" fillId="37" borderId="36" xfId="0" applyFont="1" applyFill="1" applyBorder="1" applyAlignment="1">
      <alignment vertical="top" wrapText="1"/>
    </xf>
    <xf numFmtId="0" fontId="22" fillId="37" borderId="38" xfId="0" applyFont="1" applyFill="1" applyBorder="1" applyAlignment="1">
      <alignment vertical="top" wrapText="1"/>
    </xf>
    <xf numFmtId="0" fontId="22" fillId="37" borderId="37" xfId="0" applyFont="1" applyFill="1" applyBorder="1" applyAlignment="1">
      <alignment vertical="top" wrapText="1"/>
    </xf>
    <xf numFmtId="0" fontId="23" fillId="37" borderId="30" xfId="0" applyFont="1" applyFill="1" applyBorder="1" applyAlignment="1">
      <alignment vertical="top" wrapText="1"/>
    </xf>
    <xf numFmtId="0" fontId="24" fillId="0" borderId="0" xfId="0" applyFont="1" applyAlignment="1">
      <alignment vertical="top" wrapText="1"/>
    </xf>
    <xf numFmtId="14" fontId="24" fillId="2" borderId="20" xfId="0" applyNumberFormat="1" applyFont="1" applyFill="1" applyBorder="1" applyAlignment="1" applyProtection="1">
      <alignment vertical="top" wrapText="1"/>
      <protection locked="0"/>
    </xf>
    <xf numFmtId="171" fontId="24" fillId="2" borderId="29" xfId="0" applyNumberFormat="1" applyFont="1" applyFill="1" applyBorder="1" applyAlignment="1" applyProtection="1">
      <alignment vertical="top" wrapText="1"/>
      <protection locked="0"/>
    </xf>
    <xf numFmtId="14" fontId="24" fillId="2" borderId="27" xfId="0" applyNumberFormat="1" applyFont="1" applyFill="1" applyBorder="1" applyAlignment="1" applyProtection="1">
      <alignment vertical="top" wrapText="1"/>
      <protection locked="0"/>
    </xf>
    <xf numFmtId="0" fontId="24" fillId="2" borderId="20" xfId="0" applyFont="1" applyFill="1" applyBorder="1" applyAlignment="1" applyProtection="1">
      <alignment vertical="top" wrapText="1"/>
      <protection locked="0"/>
    </xf>
    <xf numFmtId="0" fontId="24" fillId="2" borderId="19" xfId="0" applyFont="1" applyFill="1" applyBorder="1" applyAlignment="1" applyProtection="1">
      <alignment vertical="top" wrapText="1"/>
      <protection locked="0"/>
    </xf>
    <xf numFmtId="166" fontId="24" fillId="2" borderId="20" xfId="0" applyNumberFormat="1" applyFont="1" applyFill="1" applyBorder="1" applyAlignment="1" applyProtection="1">
      <alignment vertical="top" wrapText="1"/>
      <protection locked="0"/>
    </xf>
    <xf numFmtId="167" fontId="24" fillId="2" borderId="29" xfId="51" applyNumberFormat="1" applyFont="1" applyFill="1" applyBorder="1" applyAlignment="1" applyProtection="1">
      <alignment vertical="top" wrapText="1"/>
      <protection locked="0"/>
    </xf>
    <xf numFmtId="166" fontId="24" fillId="0" borderId="20" xfId="0" applyNumberFormat="1" applyFont="1" applyBorder="1" applyAlignment="1">
      <alignment vertical="top" wrapText="1"/>
    </xf>
    <xf numFmtId="164" fontId="24" fillId="0" borderId="29" xfId="0" applyNumberFormat="1" applyFont="1" applyBorder="1" applyAlignment="1">
      <alignment vertical="top" wrapText="1"/>
    </xf>
    <xf numFmtId="169" fontId="24" fillId="0" borderId="20" xfId="0" applyNumberFormat="1" applyFont="1" applyBorder="1" applyAlignment="1">
      <alignment vertical="top" wrapText="1"/>
    </xf>
    <xf numFmtId="164" fontId="24" fillId="0" borderId="19" xfId="0" applyNumberFormat="1" applyFont="1" applyBorder="1" applyAlignment="1">
      <alignment vertical="top" wrapText="1"/>
    </xf>
    <xf numFmtId="170" fontId="24" fillId="0" borderId="20" xfId="0" applyNumberFormat="1" applyFont="1" applyBorder="1" applyAlignment="1">
      <alignment horizontal="centerContinuous" vertical="top" wrapText="1"/>
    </xf>
    <xf numFmtId="0" fontId="24" fillId="2" borderId="27" xfId="0" applyFont="1" applyFill="1" applyBorder="1" applyAlignment="1" applyProtection="1">
      <alignment vertical="top" wrapText="1"/>
      <protection locked="0"/>
    </xf>
    <xf numFmtId="164" fontId="24" fillId="2" borderId="21" xfId="0" applyNumberFormat="1" applyFont="1" applyFill="1" applyBorder="1" applyAlignment="1" applyProtection="1">
      <alignment vertical="top" wrapText="1"/>
      <protection locked="0"/>
    </xf>
    <xf numFmtId="9" fontId="24" fillId="2" borderId="19" xfId="3" applyFont="1" applyFill="1" applyBorder="1" applyAlignment="1" applyProtection="1">
      <alignment vertical="top" wrapText="1"/>
      <protection locked="0"/>
    </xf>
    <xf numFmtId="14" fontId="24" fillId="2" borderId="3" xfId="0" applyNumberFormat="1" applyFont="1" applyFill="1" applyBorder="1" applyAlignment="1" applyProtection="1">
      <alignment vertical="top" wrapText="1"/>
      <protection locked="0"/>
    </xf>
    <xf numFmtId="171" fontId="24" fillId="2" borderId="4" xfId="0" applyNumberFormat="1" applyFont="1" applyFill="1" applyBorder="1" applyAlignment="1" applyProtection="1">
      <alignment vertical="top" wrapText="1"/>
      <protection locked="0"/>
    </xf>
    <xf numFmtId="14" fontId="24" fillId="2" borderId="26" xfId="0" applyNumberFormat="1" applyFont="1" applyFill="1" applyBorder="1" applyAlignment="1" applyProtection="1">
      <alignment vertical="top" wrapText="1"/>
      <protection locked="0"/>
    </xf>
    <xf numFmtId="0" fontId="24" fillId="2" borderId="3" xfId="0" applyFont="1" applyFill="1" applyBorder="1" applyAlignment="1" applyProtection="1">
      <alignment vertical="top" wrapText="1"/>
      <protection locked="0"/>
    </xf>
    <xf numFmtId="0" fontId="24" fillId="2" borderId="2" xfId="0" applyFont="1" applyFill="1" applyBorder="1" applyAlignment="1" applyProtection="1">
      <alignment vertical="top" wrapText="1"/>
      <protection locked="0"/>
    </xf>
    <xf numFmtId="166" fontId="24" fillId="2" borderId="3" xfId="0" applyNumberFormat="1" applyFont="1" applyFill="1" applyBorder="1" applyAlignment="1" applyProtection="1">
      <alignment vertical="top" wrapText="1"/>
      <protection locked="0"/>
    </xf>
    <xf numFmtId="0" fontId="24" fillId="2" borderId="26" xfId="0" applyFont="1" applyFill="1" applyBorder="1" applyAlignment="1" applyProtection="1">
      <alignment vertical="top" wrapText="1"/>
      <protection locked="0"/>
    </xf>
    <xf numFmtId="164" fontId="24" fillId="2" borderId="1" xfId="0" applyNumberFormat="1" applyFont="1" applyFill="1" applyBorder="1" applyAlignment="1" applyProtection="1">
      <alignment vertical="top" wrapText="1"/>
      <protection locked="0"/>
    </xf>
    <xf numFmtId="9" fontId="24" fillId="2" borderId="2" xfId="3" applyFont="1" applyFill="1" applyBorder="1" applyAlignment="1" applyProtection="1">
      <alignment vertical="top" wrapText="1"/>
      <protection locked="0"/>
    </xf>
    <xf numFmtId="164" fontId="24" fillId="0" borderId="4" xfId="0" applyNumberFormat="1" applyFont="1" applyBorder="1" applyAlignment="1">
      <alignment vertical="top" wrapText="1"/>
    </xf>
    <xf numFmtId="167" fontId="24" fillId="2" borderId="4" xfId="51" applyNumberFormat="1" applyFont="1" applyFill="1" applyBorder="1" applyAlignment="1" applyProtection="1">
      <alignment vertical="top" wrapText="1"/>
      <protection locked="0"/>
    </xf>
    <xf numFmtId="14" fontId="24" fillId="2" borderId="5" xfId="0" applyNumberFormat="1" applyFont="1" applyFill="1" applyBorder="1" applyAlignment="1" applyProtection="1">
      <alignment vertical="top" wrapText="1"/>
      <protection locked="0"/>
    </xf>
    <xf numFmtId="171" fontId="24" fillId="2" borderId="6" xfId="0" applyNumberFormat="1" applyFont="1" applyFill="1" applyBorder="1" applyAlignment="1" applyProtection="1">
      <alignment vertical="top" wrapText="1"/>
      <protection locked="0"/>
    </xf>
    <xf numFmtId="14" fontId="24" fillId="2" borderId="22" xfId="0" applyNumberFormat="1" applyFont="1" applyFill="1" applyBorder="1" applyAlignment="1" applyProtection="1">
      <alignment vertical="top" wrapText="1"/>
      <protection locked="0"/>
    </xf>
    <xf numFmtId="0" fontId="24" fillId="2" borderId="5" xfId="0" applyFont="1" applyFill="1" applyBorder="1" applyAlignment="1" applyProtection="1">
      <alignment vertical="top" wrapText="1"/>
      <protection locked="0"/>
    </xf>
    <xf numFmtId="0" fontId="24" fillId="2" borderId="25" xfId="0" applyFont="1" applyFill="1" applyBorder="1" applyAlignment="1" applyProtection="1">
      <alignment vertical="top" wrapText="1"/>
      <protection locked="0"/>
    </xf>
    <xf numFmtId="166" fontId="24" fillId="2" borderId="23" xfId="0" applyNumberFormat="1" applyFont="1" applyFill="1" applyBorder="1" applyAlignment="1" applyProtection="1">
      <alignment vertical="top" wrapText="1"/>
      <protection locked="0"/>
    </xf>
    <xf numFmtId="167" fontId="24" fillId="2" borderId="39" xfId="51" applyNumberFormat="1" applyFont="1" applyFill="1" applyBorder="1" applyAlignment="1" applyProtection="1">
      <alignment vertical="top" wrapText="1"/>
      <protection locked="0"/>
    </xf>
    <xf numFmtId="0" fontId="24" fillId="2" borderId="28" xfId="0" applyFont="1" applyFill="1" applyBorder="1" applyAlignment="1" applyProtection="1">
      <alignment vertical="top" wrapText="1"/>
      <protection locked="0"/>
    </xf>
    <xf numFmtId="164" fontId="24" fillId="2" borderId="24" xfId="0" applyNumberFormat="1" applyFont="1" applyFill="1" applyBorder="1" applyAlignment="1" applyProtection="1">
      <alignment vertical="top" wrapText="1"/>
      <protection locked="0"/>
    </xf>
    <xf numFmtId="9" fontId="24" fillId="2" borderId="25" xfId="3" applyFont="1" applyFill="1" applyBorder="1" applyAlignment="1" applyProtection="1">
      <alignment vertical="top" wrapText="1"/>
      <protection locked="0"/>
    </xf>
    <xf numFmtId="164" fontId="24" fillId="0" borderId="39" xfId="0" applyNumberFormat="1" applyFont="1" applyBorder="1" applyAlignment="1">
      <alignment vertical="top" wrapText="1"/>
    </xf>
    <xf numFmtId="14" fontId="24" fillId="42" borderId="0" xfId="0" applyNumberFormat="1" applyFont="1" applyFill="1" applyAlignment="1" applyProtection="1">
      <alignment vertical="top" wrapText="1"/>
      <protection locked="0"/>
    </xf>
    <xf numFmtId="171" fontId="23" fillId="42" borderId="0" xfId="0" applyNumberFormat="1" applyFont="1" applyFill="1" applyAlignment="1">
      <alignment vertical="top" wrapText="1"/>
    </xf>
    <xf numFmtId="14" fontId="24" fillId="42" borderId="0" xfId="0" applyNumberFormat="1" applyFont="1" applyFill="1" applyAlignment="1">
      <alignment vertical="top" wrapText="1"/>
    </xf>
    <xf numFmtId="0" fontId="23" fillId="42" borderId="0" xfId="0" applyFont="1" applyFill="1" applyAlignment="1">
      <alignment vertical="top" wrapText="1"/>
    </xf>
    <xf numFmtId="0" fontId="27" fillId="0" borderId="7" xfId="0" applyFont="1" applyBorder="1" applyAlignment="1">
      <alignment horizontal="right" vertical="top" wrapText="1"/>
    </xf>
    <xf numFmtId="166" fontId="27" fillId="0" borderId="31" xfId="0" applyNumberFormat="1" applyFont="1" applyBorder="1" applyAlignment="1">
      <alignment vertical="top" wrapText="1"/>
    </xf>
    <xf numFmtId="167" fontId="27" fillId="0" borderId="8" xfId="51" applyNumberFormat="1" applyFont="1" applyBorder="1" applyAlignment="1">
      <alignment vertical="top" wrapText="1"/>
    </xf>
    <xf numFmtId="164" fontId="27" fillId="0" borderId="31" xfId="0" applyNumberFormat="1" applyFont="1" applyBorder="1" applyAlignment="1">
      <alignment vertical="top" wrapText="1"/>
    </xf>
    <xf numFmtId="164" fontId="27" fillId="37" borderId="8" xfId="0" applyNumberFormat="1" applyFont="1" applyFill="1" applyBorder="1" applyAlignment="1">
      <alignment vertical="top" wrapText="1"/>
    </xf>
    <xf numFmtId="0" fontId="0" fillId="42" borderId="0" xfId="0" applyFill="1" applyAlignment="1">
      <alignment vertical="top" wrapText="1"/>
    </xf>
    <xf numFmtId="14" fontId="0" fillId="42" borderId="0" xfId="0" applyNumberFormat="1" applyFill="1" applyAlignment="1">
      <alignment vertical="top" wrapText="1"/>
    </xf>
    <xf numFmtId="14" fontId="0" fillId="0" borderId="0" xfId="0" applyNumberFormat="1" applyAlignment="1">
      <alignment vertical="top" wrapText="1"/>
    </xf>
    <xf numFmtId="0" fontId="2" fillId="3" borderId="7" xfId="0" applyFont="1" applyFill="1" applyBorder="1" applyAlignment="1">
      <alignment vertical="top" wrapText="1"/>
    </xf>
    <xf numFmtId="14" fontId="19" fillId="0" borderId="0" xfId="0" applyNumberFormat="1" applyFont="1" applyAlignment="1">
      <alignment vertical="top" wrapText="1"/>
    </xf>
    <xf numFmtId="0" fontId="19" fillId="0" borderId="0" xfId="0" applyFont="1" applyAlignment="1">
      <alignment vertical="top" wrapText="1"/>
    </xf>
    <xf numFmtId="0" fontId="23" fillId="0" borderId="0" xfId="0" applyFont="1" applyAlignment="1">
      <alignment horizontal="left" vertical="top" wrapText="1"/>
    </xf>
    <xf numFmtId="170" fontId="23" fillId="0" borderId="0" xfId="0" applyNumberFormat="1" applyFont="1" applyAlignment="1">
      <alignment horizontal="left" vertical="top" wrapText="1"/>
    </xf>
    <xf numFmtId="166" fontId="27" fillId="0" borderId="7" xfId="0" applyNumberFormat="1" applyFont="1" applyBorder="1" applyAlignment="1">
      <alignment vertical="top" wrapText="1"/>
    </xf>
    <xf numFmtId="168" fontId="27" fillId="0" borderId="31" xfId="0" applyNumberFormat="1" applyFont="1" applyBorder="1" applyAlignment="1">
      <alignment vertical="top" wrapText="1"/>
    </xf>
    <xf numFmtId="164" fontId="27" fillId="44" borderId="40" xfId="0" applyNumberFormat="1" applyFont="1" applyFill="1" applyBorder="1" applyAlignment="1">
      <alignment vertical="top" wrapText="1"/>
    </xf>
    <xf numFmtId="0" fontId="23" fillId="44" borderId="43" xfId="0" applyFont="1" applyFill="1" applyBorder="1" applyAlignment="1">
      <alignment horizontal="left" vertical="top" wrapText="1"/>
    </xf>
    <xf numFmtId="170" fontId="27" fillId="0" borderId="31" xfId="0" applyNumberFormat="1" applyFont="1" applyBorder="1" applyAlignment="1">
      <alignment vertical="top" wrapText="1"/>
    </xf>
    <xf numFmtId="164" fontId="27" fillId="45" borderId="40" xfId="0" applyNumberFormat="1" applyFont="1" applyFill="1" applyBorder="1" applyAlignment="1">
      <alignment vertical="top" wrapText="1"/>
    </xf>
    <xf numFmtId="0" fontId="23" fillId="45" borderId="43" xfId="0" applyFont="1" applyFill="1" applyBorder="1" applyAlignment="1">
      <alignment horizontal="left" vertical="top" wrapText="1"/>
    </xf>
    <xf numFmtId="172" fontId="0" fillId="0" borderId="0" xfId="0" applyNumberFormat="1" applyAlignment="1">
      <alignment vertical="top" wrapText="1"/>
    </xf>
    <xf numFmtId="172" fontId="22" fillId="36" borderId="8" xfId="0" applyNumberFormat="1" applyFont="1" applyFill="1" applyBorder="1" applyAlignment="1">
      <alignment vertical="top" wrapText="1"/>
    </xf>
    <xf numFmtId="172" fontId="24" fillId="0" borderId="29" xfId="0" applyNumberFormat="1" applyFont="1" applyBorder="1" applyAlignment="1">
      <alignment horizontal="centerContinuous" vertical="top" wrapText="1"/>
    </xf>
    <xf numFmtId="172" fontId="27" fillId="45" borderId="40" xfId="0" applyNumberFormat="1" applyFont="1" applyFill="1" applyBorder="1" applyAlignment="1">
      <alignment vertical="top" wrapText="1"/>
    </xf>
    <xf numFmtId="172" fontId="23" fillId="45" borderId="43" xfId="0" applyNumberFormat="1" applyFont="1" applyFill="1" applyBorder="1" applyAlignment="1">
      <alignment horizontal="left" vertical="top" wrapText="1"/>
    </xf>
    <xf numFmtId="14" fontId="0" fillId="40" borderId="32" xfId="0" applyNumberFormat="1" applyFill="1" applyBorder="1" applyAlignment="1">
      <alignment horizontal="center" vertical="top" wrapText="1"/>
    </xf>
    <xf numFmtId="0" fontId="0" fillId="40" borderId="33" xfId="0" applyFill="1" applyBorder="1" applyAlignment="1">
      <alignment horizontal="center" vertical="top" wrapText="1"/>
    </xf>
    <xf numFmtId="14" fontId="0" fillId="41" borderId="34" xfId="0" applyNumberFormat="1" applyFill="1" applyBorder="1" applyAlignment="1">
      <alignment horizontal="center" vertical="top" wrapText="1"/>
    </xf>
    <xf numFmtId="0" fontId="0" fillId="41" borderId="33" xfId="0" applyFill="1" applyBorder="1" applyAlignment="1">
      <alignment horizontal="center" vertical="top" wrapText="1"/>
    </xf>
    <xf numFmtId="164" fontId="3" fillId="3" borderId="31" xfId="0" applyNumberFormat="1" applyFont="1" applyFill="1" applyBorder="1" applyAlignment="1">
      <alignment horizontal="center" vertical="top" wrapText="1"/>
    </xf>
    <xf numFmtId="0" fontId="0" fillId="0" borderId="31" xfId="0" applyBorder="1" applyAlignment="1">
      <alignment horizontal="center" vertical="top" wrapText="1"/>
    </xf>
    <xf numFmtId="0" fontId="0" fillId="0" borderId="8" xfId="0" applyBorder="1" applyAlignment="1">
      <alignment horizontal="center" vertical="top" wrapText="1"/>
    </xf>
    <xf numFmtId="0" fontId="0" fillId="36" borderId="18" xfId="0" applyFill="1" applyBorder="1" applyAlignment="1">
      <alignment horizontal="center"/>
    </xf>
    <xf numFmtId="0" fontId="0" fillId="3" borderId="19" xfId="0" applyFill="1" applyBorder="1" applyAlignment="1">
      <alignment horizontal="center" vertical="center"/>
    </xf>
    <xf numFmtId="0" fontId="0" fillId="0" borderId="18" xfId="0" applyBorder="1" applyAlignment="1">
      <alignment horizontal="center" vertical="center"/>
    </xf>
    <xf numFmtId="0" fontId="0" fillId="0" borderId="18" xfId="0" applyBorder="1"/>
    <xf numFmtId="0" fontId="26" fillId="0" borderId="0" xfId="0" applyFont="1" applyAlignment="1">
      <alignment wrapText="1"/>
    </xf>
    <xf numFmtId="0" fontId="0" fillId="0" borderId="0" xfId="0" applyAlignment="1">
      <alignment wrapText="1"/>
    </xf>
  </cellXfs>
  <cellStyles count="52">
    <cellStyle name="20% - Akzent1 2" xfId="25" xr:uid="{00000000-0005-0000-0000-000000000000}"/>
    <cellStyle name="20% - Akzent2 2" xfId="29" xr:uid="{00000000-0005-0000-0000-000001000000}"/>
    <cellStyle name="20% - Akzent3 2" xfId="33" xr:uid="{00000000-0005-0000-0000-000002000000}"/>
    <cellStyle name="20% - Akzent4 2" xfId="37" xr:uid="{00000000-0005-0000-0000-000003000000}"/>
    <cellStyle name="20% - Akzent5 2" xfId="41" xr:uid="{00000000-0005-0000-0000-000004000000}"/>
    <cellStyle name="20% - Akzent6 2" xfId="45" xr:uid="{00000000-0005-0000-0000-000005000000}"/>
    <cellStyle name="40% - Akzent1 2" xfId="26" xr:uid="{00000000-0005-0000-0000-000006000000}"/>
    <cellStyle name="40% - Akzent2 2" xfId="30" xr:uid="{00000000-0005-0000-0000-000007000000}"/>
    <cellStyle name="40% - Akzent3 2" xfId="34" xr:uid="{00000000-0005-0000-0000-000008000000}"/>
    <cellStyle name="40% - Akzent4 2" xfId="38" xr:uid="{00000000-0005-0000-0000-000009000000}"/>
    <cellStyle name="40% - Akzent5 2" xfId="42" xr:uid="{00000000-0005-0000-0000-00000A000000}"/>
    <cellStyle name="40% - Akzent6 2" xfId="46" xr:uid="{00000000-0005-0000-0000-00000B000000}"/>
    <cellStyle name="60% - Akzent1 2" xfId="27" xr:uid="{00000000-0005-0000-0000-00000C000000}"/>
    <cellStyle name="60% - Akzent2 2" xfId="31" xr:uid="{00000000-0005-0000-0000-00000D000000}"/>
    <cellStyle name="60% - Akzent3 2" xfId="35" xr:uid="{00000000-0005-0000-0000-00000E000000}"/>
    <cellStyle name="60% - Akzent4 2" xfId="39" xr:uid="{00000000-0005-0000-0000-00000F000000}"/>
    <cellStyle name="60% - Akzent5 2" xfId="43" xr:uid="{00000000-0005-0000-0000-000010000000}"/>
    <cellStyle name="60% - Akzent6 2" xfId="47" xr:uid="{00000000-0005-0000-0000-000011000000}"/>
    <cellStyle name="Akzent1 2" xfId="24" xr:uid="{00000000-0005-0000-0000-000012000000}"/>
    <cellStyle name="Akzent2 2" xfId="28" xr:uid="{00000000-0005-0000-0000-000013000000}"/>
    <cellStyle name="Akzent3 2" xfId="32" xr:uid="{00000000-0005-0000-0000-000014000000}"/>
    <cellStyle name="Akzent4 2" xfId="36" xr:uid="{00000000-0005-0000-0000-000015000000}"/>
    <cellStyle name="Akzent5 2" xfId="40" xr:uid="{00000000-0005-0000-0000-000016000000}"/>
    <cellStyle name="Akzent6 2" xfId="44" xr:uid="{00000000-0005-0000-0000-000017000000}"/>
    <cellStyle name="Ausgabe 2" xfId="17" xr:uid="{00000000-0005-0000-0000-000018000000}"/>
    <cellStyle name="Berechnung 2" xfId="18" xr:uid="{00000000-0005-0000-0000-000019000000}"/>
    <cellStyle name="Dezimal 2" xfId="2" xr:uid="{00000000-0005-0000-0000-00001A000000}"/>
    <cellStyle name="Dezimal 3" xfId="8" xr:uid="{00000000-0005-0000-0000-00001B000000}"/>
    <cellStyle name="Eingabe 2" xfId="16" xr:uid="{00000000-0005-0000-0000-00001C000000}"/>
    <cellStyle name="Ergebnis 2" xfId="23" xr:uid="{00000000-0005-0000-0000-00001D000000}"/>
    <cellStyle name="Erklärender Text 2" xfId="22" xr:uid="{00000000-0005-0000-0000-00001E000000}"/>
    <cellStyle name="Euro" xfId="6" xr:uid="{00000000-0005-0000-0000-00001F000000}"/>
    <cellStyle name="Gut 2" xfId="13" xr:uid="{00000000-0005-0000-0000-000020000000}"/>
    <cellStyle name="Komma" xfId="51" builtinId="3"/>
    <cellStyle name="Link" xfId="50" builtinId="8"/>
    <cellStyle name="Neutral 2" xfId="15" xr:uid="{00000000-0005-0000-0000-000021000000}"/>
    <cellStyle name="Notiz 2" xfId="48" xr:uid="{00000000-0005-0000-0000-000022000000}"/>
    <cellStyle name="Prozent" xfId="3" builtinId="5"/>
    <cellStyle name="Schlecht 2" xfId="14" xr:uid="{00000000-0005-0000-0000-000024000000}"/>
    <cellStyle name="Standard" xfId="0" builtinId="0"/>
    <cellStyle name="Standard 2" xfId="1" xr:uid="{00000000-0005-0000-0000-000026000000}"/>
    <cellStyle name="Standard 3" xfId="5" xr:uid="{00000000-0005-0000-0000-000027000000}"/>
    <cellStyle name="Überschrift" xfId="4" builtinId="15" customBuiltin="1"/>
    <cellStyle name="Überschrift 1 2" xfId="9" xr:uid="{00000000-0005-0000-0000-000029000000}"/>
    <cellStyle name="Überschrift 2 2" xfId="10" xr:uid="{00000000-0005-0000-0000-00002A000000}"/>
    <cellStyle name="Überschrift 3 2" xfId="11" xr:uid="{00000000-0005-0000-0000-00002B000000}"/>
    <cellStyle name="Überschrift 4 2" xfId="12" xr:uid="{00000000-0005-0000-0000-00002C000000}"/>
    <cellStyle name="Verknüpfte Zelle 2" xfId="19" xr:uid="{00000000-0005-0000-0000-00002D000000}"/>
    <cellStyle name="Währung" xfId="49" builtinId="4"/>
    <cellStyle name="Währung 2" xfId="7" xr:uid="{00000000-0005-0000-0000-00002E000000}"/>
    <cellStyle name="Warnender Text 2" xfId="21" xr:uid="{00000000-0005-0000-0000-00002F000000}"/>
    <cellStyle name="Zelle überprüfen 2" xfId="20" xr:uid="{00000000-0005-0000-0000-000030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3</xdr:row>
      <xdr:rowOff>76200</xdr:rowOff>
    </xdr:from>
    <xdr:to>
      <xdr:col>1</xdr:col>
      <xdr:colOff>4076700</xdr:colOff>
      <xdr:row>3</xdr:row>
      <xdr:rowOff>1922145</xdr:rowOff>
    </xdr:to>
    <xdr:pic>
      <xdr:nvPicPr>
        <xdr:cNvPr id="3" name="Grafik 2">
          <a:extLst>
            <a:ext uri="{FF2B5EF4-FFF2-40B4-BE49-F238E27FC236}">
              <a16:creationId xmlns:a16="http://schemas.microsoft.com/office/drawing/2014/main" id="{10FD5CB1-7754-B1A6-4618-7DC0D72D36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7700"/>
          <a:ext cx="3819525" cy="1845945"/>
        </a:xfrm>
        <a:prstGeom prst="rect">
          <a:avLst/>
        </a:prstGeom>
        <a:noFill/>
        <a:ln>
          <a:noFill/>
        </a:ln>
        <a:effectLst>
          <a:innerShdw blurRad="114300">
            <a:prstClr val="black"/>
          </a:innerShdw>
        </a:effectLst>
      </xdr:spPr>
    </xdr:pic>
    <xdr:clientData/>
  </xdr:twoCellAnchor>
  <xdr:twoCellAnchor editAs="oneCell">
    <xdr:from>
      <xdr:col>1</xdr:col>
      <xdr:colOff>0</xdr:colOff>
      <xdr:row>11</xdr:row>
      <xdr:rowOff>0</xdr:rowOff>
    </xdr:from>
    <xdr:to>
      <xdr:col>1</xdr:col>
      <xdr:colOff>1965960</xdr:colOff>
      <xdr:row>11</xdr:row>
      <xdr:rowOff>2839720</xdr:rowOff>
    </xdr:to>
    <xdr:pic>
      <xdr:nvPicPr>
        <xdr:cNvPr id="4" name="Grafik 3">
          <a:extLst>
            <a:ext uri="{FF2B5EF4-FFF2-40B4-BE49-F238E27FC236}">
              <a16:creationId xmlns:a16="http://schemas.microsoft.com/office/drawing/2014/main" id="{64B6C7CB-2CD7-440D-F10E-C3035BA5F6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4981575"/>
          <a:ext cx="1965960" cy="2839720"/>
        </a:xfrm>
        <a:prstGeom prst="rect">
          <a:avLst/>
        </a:prstGeom>
        <a:noFill/>
        <a:ln>
          <a:noFill/>
        </a:ln>
        <a:effectLst>
          <a:innerShdw blurRad="114300">
            <a:prstClr val="black"/>
          </a:innerShdw>
        </a:effectLst>
      </xdr:spPr>
    </xdr:pic>
    <xdr:clientData/>
  </xdr:twoCellAnchor>
  <xdr:twoCellAnchor editAs="oneCell">
    <xdr:from>
      <xdr:col>1</xdr:col>
      <xdr:colOff>2305049</xdr:colOff>
      <xdr:row>11</xdr:row>
      <xdr:rowOff>76200</xdr:rowOff>
    </xdr:from>
    <xdr:to>
      <xdr:col>1</xdr:col>
      <xdr:colOff>6315530</xdr:colOff>
      <xdr:row>11</xdr:row>
      <xdr:rowOff>2190750</xdr:rowOff>
    </xdr:to>
    <xdr:pic>
      <xdr:nvPicPr>
        <xdr:cNvPr id="5" name="Grafik 4">
          <a:extLst>
            <a:ext uri="{FF2B5EF4-FFF2-40B4-BE49-F238E27FC236}">
              <a16:creationId xmlns:a16="http://schemas.microsoft.com/office/drawing/2014/main" id="{D97EE13B-5480-4D7A-B4DF-39E37D4425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67049" y="5057775"/>
          <a:ext cx="4010481" cy="2114550"/>
        </a:xfrm>
        <a:prstGeom prst="rect">
          <a:avLst/>
        </a:prstGeom>
        <a:noFill/>
        <a:ln>
          <a:noFill/>
        </a:ln>
        <a:effectLst>
          <a:innerShdw blurRad="114300">
            <a:prstClr val="black"/>
          </a:innerShdw>
        </a:effec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mf.gv.at/themen/steuern/kraftfahrzeuge/kilometergeld.html" TargetMode="External"/><Relationship Id="rId1" Type="http://schemas.openxmlformats.org/officeDocument/2006/relationships/hyperlink" Target="https://www.wko.at/service/steuern/lohnsteuerliche-behandlung-von-dienstreisen.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showGridLines="0" showZeros="0" tabSelected="1" showRuler="0" view="pageLayout" zoomScaleNormal="100" workbookViewId="0">
      <selection activeCell="M8" sqref="M8"/>
    </sheetView>
  </sheetViews>
  <sheetFormatPr baseColWidth="10" defaultColWidth="11.42578125" defaultRowHeight="15" x14ac:dyDescent="0.25"/>
  <cols>
    <col min="1" max="1" width="8.7109375" style="90" bestFit="1" customWidth="1"/>
    <col min="2" max="2" width="5" style="22" bestFit="1" customWidth="1"/>
    <col min="3" max="3" width="8.7109375" style="90" bestFit="1" customWidth="1"/>
    <col min="4" max="4" width="5.85546875" style="22" bestFit="1" customWidth="1"/>
    <col min="5" max="5" width="17.42578125" style="22" customWidth="1"/>
    <col min="6" max="6" width="14.85546875" style="22" customWidth="1"/>
    <col min="7" max="7" width="7.7109375" style="22" bestFit="1" customWidth="1"/>
    <col min="8" max="8" width="10.5703125" style="23" bestFit="1" customWidth="1"/>
    <col min="9" max="9" width="8.85546875" style="22" bestFit="1" customWidth="1"/>
    <col min="10" max="10" width="10.28515625" style="22" bestFit="1" customWidth="1"/>
    <col min="11" max="11" width="9.42578125" style="22" bestFit="1" customWidth="1"/>
    <col min="12" max="12" width="9.28515625" style="22" bestFit="1" customWidth="1"/>
    <col min="13" max="13" width="8.42578125" style="24" bestFit="1" customWidth="1"/>
    <col min="14" max="14" width="7.42578125" style="103" bestFit="1" customWidth="1"/>
    <col min="15" max="15" width="20" style="22" customWidth="1"/>
    <col min="16" max="16" width="8.28515625" style="22" customWidth="1"/>
    <col min="17" max="17" width="7.140625" style="22" customWidth="1"/>
    <col min="18" max="18" width="8.85546875" style="22" customWidth="1"/>
    <col min="19" max="16384" width="11.42578125" style="22"/>
  </cols>
  <sheetData>
    <row r="1" spans="1:18" ht="15.75" thickBot="1" x14ac:dyDescent="0.3">
      <c r="A1" s="108" t="s">
        <v>36</v>
      </c>
      <c r="B1" s="109"/>
      <c r="C1" s="110" t="s">
        <v>37</v>
      </c>
      <c r="D1" s="111"/>
    </row>
    <row r="2" spans="1:18" s="41" customFormat="1" ht="48.75" thickBot="1" x14ac:dyDescent="0.3">
      <c r="A2" s="25" t="s">
        <v>1</v>
      </c>
      <c r="B2" s="26" t="s">
        <v>6</v>
      </c>
      <c r="C2" s="27" t="s">
        <v>1</v>
      </c>
      <c r="D2" s="28" t="s">
        <v>7</v>
      </c>
      <c r="E2" s="29" t="s">
        <v>2</v>
      </c>
      <c r="F2" s="30" t="s">
        <v>3</v>
      </c>
      <c r="G2" s="31" t="s">
        <v>9</v>
      </c>
      <c r="H2" s="32" t="s">
        <v>25</v>
      </c>
      <c r="I2" s="31" t="s">
        <v>10</v>
      </c>
      <c r="J2" s="33" t="s">
        <v>4</v>
      </c>
      <c r="K2" s="34" t="s">
        <v>33</v>
      </c>
      <c r="L2" s="35" t="s">
        <v>8</v>
      </c>
      <c r="M2" s="36" t="s">
        <v>32</v>
      </c>
      <c r="N2" s="104" t="s">
        <v>50</v>
      </c>
      <c r="O2" s="37" t="s">
        <v>24</v>
      </c>
      <c r="P2" s="38" t="s">
        <v>0</v>
      </c>
      <c r="Q2" s="39" t="s">
        <v>11</v>
      </c>
      <c r="R2" s="40" t="s">
        <v>12</v>
      </c>
    </row>
    <row r="3" spans="1:18" s="41" customFormat="1" ht="72" x14ac:dyDescent="0.25">
      <c r="A3" s="42">
        <v>44562</v>
      </c>
      <c r="B3" s="43">
        <v>8</v>
      </c>
      <c r="C3" s="44">
        <f>A3+0</f>
        <v>44562</v>
      </c>
      <c r="D3" s="43">
        <v>16</v>
      </c>
      <c r="E3" s="45" t="s">
        <v>51</v>
      </c>
      <c r="F3" s="46" t="s">
        <v>5</v>
      </c>
      <c r="G3" s="47">
        <v>30</v>
      </c>
      <c r="H3" s="48">
        <v>50</v>
      </c>
      <c r="I3" s="49">
        <f>G3*H3</f>
        <v>1500</v>
      </c>
      <c r="J3" s="50">
        <f>I3*0.42</f>
        <v>630</v>
      </c>
      <c r="K3" s="51">
        <f>IF(A3=C3,Hilfstabellen!A3,Hilfstabellen!C3)</f>
        <v>8</v>
      </c>
      <c r="L3" s="52">
        <f>Hilfstabellen!H3*H3</f>
        <v>880.00000000000011</v>
      </c>
      <c r="M3" s="53">
        <f>Hilfstabellen!I3</f>
        <v>0</v>
      </c>
      <c r="N3" s="105">
        <f>Hilfstabellen!J3*H3</f>
        <v>0</v>
      </c>
      <c r="O3" s="54" t="s">
        <v>52</v>
      </c>
      <c r="P3" s="55">
        <v>20</v>
      </c>
      <c r="Q3" s="56">
        <v>0.5</v>
      </c>
      <c r="R3" s="50">
        <f>P3*Q3</f>
        <v>10</v>
      </c>
    </row>
    <row r="4" spans="1:18" s="41" customFormat="1" ht="15" customHeight="1" x14ac:dyDescent="0.25">
      <c r="A4" s="57"/>
      <c r="B4" s="58"/>
      <c r="C4" s="59"/>
      <c r="D4" s="58"/>
      <c r="E4" s="60"/>
      <c r="F4" s="61"/>
      <c r="G4" s="62"/>
      <c r="H4" s="48"/>
      <c r="I4" s="49">
        <f t="shared" ref="I4:I30" si="0">G4*H4</f>
        <v>0</v>
      </c>
      <c r="J4" s="50">
        <f t="shared" ref="J4:J30" si="1">I4*0.42</f>
        <v>0</v>
      </c>
      <c r="K4" s="51">
        <f>IF(A4=C4,Hilfstabellen!A4,Hilfstabellen!C4)</f>
        <v>0</v>
      </c>
      <c r="L4" s="52">
        <f>Hilfstabellen!H4*H4</f>
        <v>0</v>
      </c>
      <c r="M4" s="53">
        <f>Hilfstabellen!I4</f>
        <v>0</v>
      </c>
      <c r="N4" s="105">
        <f>Hilfstabellen!J4*H4</f>
        <v>0</v>
      </c>
      <c r="O4" s="63"/>
      <c r="P4" s="64"/>
      <c r="Q4" s="65"/>
      <c r="R4" s="66">
        <f t="shared" ref="R4:R30" si="2">P4*Q4</f>
        <v>0</v>
      </c>
    </row>
    <row r="5" spans="1:18" s="41" customFormat="1" ht="12" x14ac:dyDescent="0.25">
      <c r="A5" s="57"/>
      <c r="B5" s="58"/>
      <c r="C5" s="59"/>
      <c r="D5" s="58"/>
      <c r="E5" s="60"/>
      <c r="F5" s="61"/>
      <c r="G5" s="62"/>
      <c r="H5" s="48"/>
      <c r="I5" s="49">
        <f t="shared" si="0"/>
        <v>0</v>
      </c>
      <c r="J5" s="50">
        <f t="shared" si="1"/>
        <v>0</v>
      </c>
      <c r="K5" s="51">
        <f>IF(A5=C5,Hilfstabellen!A5,Hilfstabellen!C5)</f>
        <v>0</v>
      </c>
      <c r="L5" s="52">
        <f>Hilfstabellen!H5*H5</f>
        <v>0</v>
      </c>
      <c r="M5" s="53">
        <f>Hilfstabellen!I5</f>
        <v>0</v>
      </c>
      <c r="N5" s="105">
        <f>Hilfstabellen!J5*H5</f>
        <v>0</v>
      </c>
      <c r="O5" s="63"/>
      <c r="P5" s="64"/>
      <c r="Q5" s="65"/>
      <c r="R5" s="66">
        <f t="shared" si="2"/>
        <v>0</v>
      </c>
    </row>
    <row r="6" spans="1:18" s="41" customFormat="1" ht="12" x14ac:dyDescent="0.25">
      <c r="A6" s="42"/>
      <c r="B6" s="43"/>
      <c r="C6" s="44"/>
      <c r="D6" s="43"/>
      <c r="E6" s="45"/>
      <c r="F6" s="46"/>
      <c r="G6" s="47"/>
      <c r="H6" s="48"/>
      <c r="I6" s="49">
        <f t="shared" si="0"/>
        <v>0</v>
      </c>
      <c r="J6" s="50">
        <f t="shared" si="1"/>
        <v>0</v>
      </c>
      <c r="K6" s="51">
        <f>IF(A6=C6,Hilfstabellen!A6,Hilfstabellen!C6)</f>
        <v>0</v>
      </c>
      <c r="L6" s="52">
        <f>Hilfstabellen!H6*H6</f>
        <v>0</v>
      </c>
      <c r="M6" s="53">
        <f>Hilfstabellen!I6</f>
        <v>0</v>
      </c>
      <c r="N6" s="105">
        <f>Hilfstabellen!J6*H6</f>
        <v>0</v>
      </c>
      <c r="O6" s="63"/>
      <c r="P6" s="64"/>
      <c r="Q6" s="65"/>
      <c r="R6" s="66">
        <f t="shared" si="2"/>
        <v>0</v>
      </c>
    </row>
    <row r="7" spans="1:18" s="41" customFormat="1" ht="12" x14ac:dyDescent="0.25">
      <c r="A7" s="57"/>
      <c r="B7" s="58"/>
      <c r="C7" s="59"/>
      <c r="D7" s="58"/>
      <c r="E7" s="60"/>
      <c r="F7" s="61"/>
      <c r="G7" s="62"/>
      <c r="H7" s="67"/>
      <c r="I7" s="49">
        <f t="shared" si="0"/>
        <v>0</v>
      </c>
      <c r="J7" s="50">
        <f t="shared" si="1"/>
        <v>0</v>
      </c>
      <c r="K7" s="51">
        <f>IF(A7=C7,Hilfstabellen!A7,Hilfstabellen!C7)</f>
        <v>0</v>
      </c>
      <c r="L7" s="52">
        <f>Hilfstabellen!H7*H7</f>
        <v>0</v>
      </c>
      <c r="M7" s="53">
        <f>Hilfstabellen!I7</f>
        <v>0</v>
      </c>
      <c r="N7" s="105">
        <f>Hilfstabellen!J7*H7</f>
        <v>0</v>
      </c>
      <c r="O7" s="63"/>
      <c r="P7" s="64"/>
      <c r="Q7" s="65"/>
      <c r="R7" s="66">
        <f t="shared" si="2"/>
        <v>0</v>
      </c>
    </row>
    <row r="8" spans="1:18" s="41" customFormat="1" ht="12" x14ac:dyDescent="0.25">
      <c r="A8" s="57"/>
      <c r="B8" s="58"/>
      <c r="C8" s="59"/>
      <c r="D8" s="58"/>
      <c r="E8" s="60"/>
      <c r="F8" s="61"/>
      <c r="G8" s="62"/>
      <c r="H8" s="67"/>
      <c r="I8" s="49">
        <f t="shared" si="0"/>
        <v>0</v>
      </c>
      <c r="J8" s="50">
        <f t="shared" si="1"/>
        <v>0</v>
      </c>
      <c r="K8" s="51">
        <f>IF(A8=C8,Hilfstabellen!A8,Hilfstabellen!C8)</f>
        <v>0</v>
      </c>
      <c r="L8" s="52">
        <f>Hilfstabellen!H8*H8</f>
        <v>0</v>
      </c>
      <c r="M8" s="53">
        <f>Hilfstabellen!I8</f>
        <v>0</v>
      </c>
      <c r="N8" s="105">
        <f>Hilfstabellen!J8*H8</f>
        <v>0</v>
      </c>
      <c r="O8" s="63"/>
      <c r="P8" s="64"/>
      <c r="Q8" s="65"/>
      <c r="R8" s="66">
        <f t="shared" si="2"/>
        <v>0</v>
      </c>
    </row>
    <row r="9" spans="1:18" s="41" customFormat="1" ht="12" x14ac:dyDescent="0.25">
      <c r="A9" s="57"/>
      <c r="B9" s="58"/>
      <c r="C9" s="59"/>
      <c r="D9" s="58"/>
      <c r="E9" s="60"/>
      <c r="F9" s="61"/>
      <c r="G9" s="62"/>
      <c r="H9" s="67"/>
      <c r="I9" s="49">
        <f t="shared" si="0"/>
        <v>0</v>
      </c>
      <c r="J9" s="50">
        <f t="shared" si="1"/>
        <v>0</v>
      </c>
      <c r="K9" s="51">
        <f>IF(A9=C9,Hilfstabellen!A9,Hilfstabellen!C9)</f>
        <v>0</v>
      </c>
      <c r="L9" s="52">
        <f>Hilfstabellen!H9*H9</f>
        <v>0</v>
      </c>
      <c r="M9" s="53">
        <f>Hilfstabellen!I9</f>
        <v>0</v>
      </c>
      <c r="N9" s="105">
        <f>Hilfstabellen!J9*H9</f>
        <v>0</v>
      </c>
      <c r="O9" s="63"/>
      <c r="P9" s="64"/>
      <c r="Q9" s="65"/>
      <c r="R9" s="66">
        <f t="shared" si="2"/>
        <v>0</v>
      </c>
    </row>
    <row r="10" spans="1:18" s="41" customFormat="1" ht="12" x14ac:dyDescent="0.25">
      <c r="A10" s="57"/>
      <c r="B10" s="58"/>
      <c r="C10" s="59"/>
      <c r="D10" s="58"/>
      <c r="E10" s="60"/>
      <c r="F10" s="61"/>
      <c r="G10" s="62"/>
      <c r="H10" s="67"/>
      <c r="I10" s="49">
        <f t="shared" si="0"/>
        <v>0</v>
      </c>
      <c r="J10" s="50">
        <f t="shared" si="1"/>
        <v>0</v>
      </c>
      <c r="K10" s="51">
        <f>IF(A10=C10,Hilfstabellen!A10,Hilfstabellen!C10)</f>
        <v>0</v>
      </c>
      <c r="L10" s="52">
        <f>Hilfstabellen!H10*H10</f>
        <v>0</v>
      </c>
      <c r="M10" s="53">
        <f>Hilfstabellen!I10</f>
        <v>0</v>
      </c>
      <c r="N10" s="105">
        <f>Hilfstabellen!J10*H10</f>
        <v>0</v>
      </c>
      <c r="O10" s="63"/>
      <c r="P10" s="64"/>
      <c r="Q10" s="65"/>
      <c r="R10" s="66">
        <f t="shared" si="2"/>
        <v>0</v>
      </c>
    </row>
    <row r="11" spans="1:18" s="41" customFormat="1" ht="12" hidden="1" x14ac:dyDescent="0.25">
      <c r="A11" s="57"/>
      <c r="B11" s="58"/>
      <c r="C11" s="59"/>
      <c r="D11" s="58"/>
      <c r="E11" s="60"/>
      <c r="F11" s="61"/>
      <c r="G11" s="62"/>
      <c r="H11" s="67"/>
      <c r="I11" s="49">
        <f t="shared" si="0"/>
        <v>0</v>
      </c>
      <c r="J11" s="50">
        <f t="shared" si="1"/>
        <v>0</v>
      </c>
      <c r="K11" s="51">
        <f>IF(A11=C11,Hilfstabellen!A11,Hilfstabellen!C11)</f>
        <v>0</v>
      </c>
      <c r="L11" s="52">
        <f>Hilfstabellen!H11*H11</f>
        <v>0</v>
      </c>
      <c r="M11" s="53">
        <f>Hilfstabellen!I11</f>
        <v>0</v>
      </c>
      <c r="N11" s="105">
        <f>Hilfstabellen!J11*H11</f>
        <v>0</v>
      </c>
      <c r="O11" s="63"/>
      <c r="P11" s="64"/>
      <c r="Q11" s="65"/>
      <c r="R11" s="66">
        <f t="shared" si="2"/>
        <v>0</v>
      </c>
    </row>
    <row r="12" spans="1:18" s="41" customFormat="1" ht="12" hidden="1" x14ac:dyDescent="0.25">
      <c r="A12" s="57"/>
      <c r="B12" s="58"/>
      <c r="C12" s="59"/>
      <c r="D12" s="58"/>
      <c r="E12" s="60"/>
      <c r="F12" s="61"/>
      <c r="G12" s="62"/>
      <c r="H12" s="67"/>
      <c r="I12" s="49">
        <f t="shared" si="0"/>
        <v>0</v>
      </c>
      <c r="J12" s="50">
        <f t="shared" si="1"/>
        <v>0</v>
      </c>
      <c r="K12" s="51">
        <f>IF(A12=C12,Hilfstabellen!A12,Hilfstabellen!C12)</f>
        <v>0</v>
      </c>
      <c r="L12" s="52">
        <f>Hilfstabellen!H12*H12</f>
        <v>0</v>
      </c>
      <c r="M12" s="53">
        <f>Hilfstabellen!I12</f>
        <v>0</v>
      </c>
      <c r="N12" s="105">
        <f>Hilfstabellen!J12*H12</f>
        <v>0</v>
      </c>
      <c r="O12" s="63"/>
      <c r="P12" s="64"/>
      <c r="Q12" s="65"/>
      <c r="R12" s="66">
        <f t="shared" si="2"/>
        <v>0</v>
      </c>
    </row>
    <row r="13" spans="1:18" s="41" customFormat="1" ht="12" hidden="1" x14ac:dyDescent="0.25">
      <c r="A13" s="57"/>
      <c r="B13" s="58"/>
      <c r="C13" s="59"/>
      <c r="D13" s="58"/>
      <c r="E13" s="60"/>
      <c r="F13" s="61"/>
      <c r="G13" s="62"/>
      <c r="H13" s="67"/>
      <c r="I13" s="49">
        <f t="shared" si="0"/>
        <v>0</v>
      </c>
      <c r="J13" s="50">
        <f t="shared" si="1"/>
        <v>0</v>
      </c>
      <c r="K13" s="51">
        <f>IF(A13=C13,Hilfstabellen!A13,Hilfstabellen!C13)</f>
        <v>0</v>
      </c>
      <c r="L13" s="52">
        <f>Hilfstabellen!H13*H13</f>
        <v>0</v>
      </c>
      <c r="M13" s="53">
        <f>Hilfstabellen!I13</f>
        <v>0</v>
      </c>
      <c r="N13" s="105">
        <f>Hilfstabellen!J13*H13</f>
        <v>0</v>
      </c>
      <c r="O13" s="63"/>
      <c r="P13" s="64"/>
      <c r="Q13" s="65"/>
      <c r="R13" s="66">
        <f t="shared" si="2"/>
        <v>0</v>
      </c>
    </row>
    <row r="14" spans="1:18" s="41" customFormat="1" ht="12" hidden="1" x14ac:dyDescent="0.25">
      <c r="A14" s="57"/>
      <c r="B14" s="58"/>
      <c r="C14" s="59"/>
      <c r="D14" s="58"/>
      <c r="E14" s="60"/>
      <c r="F14" s="61"/>
      <c r="G14" s="62"/>
      <c r="H14" s="67"/>
      <c r="I14" s="49">
        <f t="shared" si="0"/>
        <v>0</v>
      </c>
      <c r="J14" s="50">
        <f t="shared" si="1"/>
        <v>0</v>
      </c>
      <c r="K14" s="51">
        <f>IF(A14=C14,Hilfstabellen!A14,Hilfstabellen!C14)</f>
        <v>0</v>
      </c>
      <c r="L14" s="52">
        <f>Hilfstabellen!H14*H14</f>
        <v>0</v>
      </c>
      <c r="M14" s="53">
        <f>Hilfstabellen!I14</f>
        <v>0</v>
      </c>
      <c r="N14" s="105">
        <f>Hilfstabellen!J14*H14</f>
        <v>0</v>
      </c>
      <c r="O14" s="63"/>
      <c r="P14" s="64"/>
      <c r="Q14" s="65"/>
      <c r="R14" s="66">
        <f t="shared" si="2"/>
        <v>0</v>
      </c>
    </row>
    <row r="15" spans="1:18" s="41" customFormat="1" ht="12" hidden="1" x14ac:dyDescent="0.25">
      <c r="A15" s="57"/>
      <c r="B15" s="58"/>
      <c r="C15" s="59"/>
      <c r="D15" s="58"/>
      <c r="E15" s="60"/>
      <c r="F15" s="61"/>
      <c r="G15" s="62"/>
      <c r="H15" s="67"/>
      <c r="I15" s="49">
        <f t="shared" si="0"/>
        <v>0</v>
      </c>
      <c r="J15" s="50">
        <f t="shared" si="1"/>
        <v>0</v>
      </c>
      <c r="K15" s="51">
        <f>IF(A15=C15,Hilfstabellen!A15,Hilfstabellen!C15)</f>
        <v>0</v>
      </c>
      <c r="L15" s="52">
        <f>Hilfstabellen!H15*H15</f>
        <v>0</v>
      </c>
      <c r="M15" s="53">
        <f>Hilfstabellen!I15</f>
        <v>0</v>
      </c>
      <c r="N15" s="105">
        <f>Hilfstabellen!J15*H15</f>
        <v>0</v>
      </c>
      <c r="O15" s="63"/>
      <c r="P15" s="64"/>
      <c r="Q15" s="65"/>
      <c r="R15" s="66">
        <f t="shared" si="2"/>
        <v>0</v>
      </c>
    </row>
    <row r="16" spans="1:18" s="41" customFormat="1" ht="12" hidden="1" x14ac:dyDescent="0.25">
      <c r="A16" s="57"/>
      <c r="B16" s="58"/>
      <c r="C16" s="59"/>
      <c r="D16" s="58"/>
      <c r="E16" s="60"/>
      <c r="F16" s="61"/>
      <c r="G16" s="62"/>
      <c r="H16" s="67"/>
      <c r="I16" s="49">
        <f t="shared" si="0"/>
        <v>0</v>
      </c>
      <c r="J16" s="50">
        <f t="shared" si="1"/>
        <v>0</v>
      </c>
      <c r="K16" s="51">
        <f>IF(A16=C16,Hilfstabellen!A16,Hilfstabellen!C16)</f>
        <v>0</v>
      </c>
      <c r="L16" s="52">
        <f>Hilfstabellen!H16*H16</f>
        <v>0</v>
      </c>
      <c r="M16" s="53">
        <f>Hilfstabellen!I16</f>
        <v>0</v>
      </c>
      <c r="N16" s="105">
        <f>Hilfstabellen!J16*H16</f>
        <v>0</v>
      </c>
      <c r="O16" s="63"/>
      <c r="P16" s="64"/>
      <c r="Q16" s="65"/>
      <c r="R16" s="66">
        <f t="shared" si="2"/>
        <v>0</v>
      </c>
    </row>
    <row r="17" spans="1:18" s="41" customFormat="1" ht="12" hidden="1" x14ac:dyDescent="0.25">
      <c r="A17" s="57"/>
      <c r="B17" s="58"/>
      <c r="C17" s="59"/>
      <c r="D17" s="58"/>
      <c r="E17" s="60"/>
      <c r="F17" s="61"/>
      <c r="G17" s="62"/>
      <c r="H17" s="67"/>
      <c r="I17" s="49">
        <f t="shared" si="0"/>
        <v>0</v>
      </c>
      <c r="J17" s="50">
        <f t="shared" si="1"/>
        <v>0</v>
      </c>
      <c r="K17" s="51">
        <f>IF(A17=C17,Hilfstabellen!A17,Hilfstabellen!C17)</f>
        <v>0</v>
      </c>
      <c r="L17" s="52">
        <f>Hilfstabellen!H17*H17</f>
        <v>0</v>
      </c>
      <c r="M17" s="53">
        <f>Hilfstabellen!I17</f>
        <v>0</v>
      </c>
      <c r="N17" s="105">
        <f>Hilfstabellen!J17*H17</f>
        <v>0</v>
      </c>
      <c r="O17" s="63"/>
      <c r="P17" s="64"/>
      <c r="Q17" s="65"/>
      <c r="R17" s="66">
        <f t="shared" si="2"/>
        <v>0</v>
      </c>
    </row>
    <row r="18" spans="1:18" s="41" customFormat="1" ht="12" hidden="1" x14ac:dyDescent="0.25">
      <c r="A18" s="57"/>
      <c r="B18" s="58"/>
      <c r="C18" s="59"/>
      <c r="D18" s="58"/>
      <c r="E18" s="60"/>
      <c r="F18" s="61"/>
      <c r="G18" s="62"/>
      <c r="H18" s="67"/>
      <c r="I18" s="49">
        <f t="shared" si="0"/>
        <v>0</v>
      </c>
      <c r="J18" s="50">
        <f t="shared" si="1"/>
        <v>0</v>
      </c>
      <c r="K18" s="51">
        <f>IF(A18=C18,Hilfstabellen!A18,Hilfstabellen!C18)</f>
        <v>0</v>
      </c>
      <c r="L18" s="52">
        <f>Hilfstabellen!H18*H18</f>
        <v>0</v>
      </c>
      <c r="M18" s="53">
        <f>Hilfstabellen!I18</f>
        <v>0</v>
      </c>
      <c r="N18" s="105">
        <f>Hilfstabellen!J18*H18</f>
        <v>0</v>
      </c>
      <c r="O18" s="63"/>
      <c r="P18" s="64"/>
      <c r="Q18" s="65"/>
      <c r="R18" s="66">
        <f t="shared" si="2"/>
        <v>0</v>
      </c>
    </row>
    <row r="19" spans="1:18" s="41" customFormat="1" ht="12" hidden="1" x14ac:dyDescent="0.25">
      <c r="A19" s="57"/>
      <c r="B19" s="58"/>
      <c r="C19" s="59"/>
      <c r="D19" s="58"/>
      <c r="E19" s="60"/>
      <c r="F19" s="61"/>
      <c r="G19" s="62"/>
      <c r="H19" s="67"/>
      <c r="I19" s="49">
        <f t="shared" si="0"/>
        <v>0</v>
      </c>
      <c r="J19" s="50">
        <f t="shared" si="1"/>
        <v>0</v>
      </c>
      <c r="K19" s="51">
        <f>IF(A19=C19,Hilfstabellen!A19,Hilfstabellen!C19)</f>
        <v>0</v>
      </c>
      <c r="L19" s="52">
        <f>Hilfstabellen!H19*H19</f>
        <v>0</v>
      </c>
      <c r="M19" s="53">
        <f>Hilfstabellen!I19</f>
        <v>0</v>
      </c>
      <c r="N19" s="105">
        <f>Hilfstabellen!J19*H19</f>
        <v>0</v>
      </c>
      <c r="O19" s="63"/>
      <c r="P19" s="64"/>
      <c r="Q19" s="65"/>
      <c r="R19" s="66">
        <f t="shared" si="2"/>
        <v>0</v>
      </c>
    </row>
    <row r="20" spans="1:18" s="41" customFormat="1" ht="12" hidden="1" x14ac:dyDescent="0.25">
      <c r="A20" s="57"/>
      <c r="B20" s="58"/>
      <c r="C20" s="59"/>
      <c r="D20" s="58"/>
      <c r="E20" s="60"/>
      <c r="F20" s="61"/>
      <c r="G20" s="62"/>
      <c r="H20" s="67"/>
      <c r="I20" s="49">
        <f t="shared" si="0"/>
        <v>0</v>
      </c>
      <c r="J20" s="50">
        <f t="shared" si="1"/>
        <v>0</v>
      </c>
      <c r="K20" s="51">
        <f>IF(A20=C20,Hilfstabellen!A20,Hilfstabellen!C20)</f>
        <v>0</v>
      </c>
      <c r="L20" s="52">
        <f>Hilfstabellen!H20*H20</f>
        <v>0</v>
      </c>
      <c r="M20" s="53">
        <f>Hilfstabellen!I20</f>
        <v>0</v>
      </c>
      <c r="N20" s="105">
        <f>Hilfstabellen!J20*H20</f>
        <v>0</v>
      </c>
      <c r="O20" s="63"/>
      <c r="P20" s="64"/>
      <c r="Q20" s="65"/>
      <c r="R20" s="66">
        <f t="shared" si="2"/>
        <v>0</v>
      </c>
    </row>
    <row r="21" spans="1:18" s="41" customFormat="1" ht="12" hidden="1" x14ac:dyDescent="0.25">
      <c r="A21" s="57"/>
      <c r="B21" s="58"/>
      <c r="C21" s="59"/>
      <c r="D21" s="58"/>
      <c r="E21" s="60"/>
      <c r="F21" s="61"/>
      <c r="G21" s="62"/>
      <c r="H21" s="67"/>
      <c r="I21" s="49">
        <f t="shared" si="0"/>
        <v>0</v>
      </c>
      <c r="J21" s="50">
        <f t="shared" si="1"/>
        <v>0</v>
      </c>
      <c r="K21" s="51">
        <f>IF(A21=C21,Hilfstabellen!A21,Hilfstabellen!C21)</f>
        <v>0</v>
      </c>
      <c r="L21" s="52">
        <f>Hilfstabellen!H21*H21</f>
        <v>0</v>
      </c>
      <c r="M21" s="53">
        <f>Hilfstabellen!I21</f>
        <v>0</v>
      </c>
      <c r="N21" s="105">
        <f>Hilfstabellen!J21*H21</f>
        <v>0</v>
      </c>
      <c r="O21" s="63"/>
      <c r="P21" s="64"/>
      <c r="Q21" s="65"/>
      <c r="R21" s="66">
        <f t="shared" si="2"/>
        <v>0</v>
      </c>
    </row>
    <row r="22" spans="1:18" s="41" customFormat="1" ht="12" hidden="1" x14ac:dyDescent="0.25">
      <c r="A22" s="57"/>
      <c r="B22" s="58"/>
      <c r="C22" s="59"/>
      <c r="D22" s="58"/>
      <c r="E22" s="60"/>
      <c r="F22" s="61"/>
      <c r="G22" s="62"/>
      <c r="H22" s="67"/>
      <c r="I22" s="49">
        <f t="shared" si="0"/>
        <v>0</v>
      </c>
      <c r="J22" s="50">
        <f t="shared" si="1"/>
        <v>0</v>
      </c>
      <c r="K22" s="51">
        <f>IF(A22=C22,Hilfstabellen!A22,Hilfstabellen!C22)</f>
        <v>0</v>
      </c>
      <c r="L22" s="52">
        <f>Hilfstabellen!H22*H22</f>
        <v>0</v>
      </c>
      <c r="M22" s="53">
        <f>Hilfstabellen!I22</f>
        <v>0</v>
      </c>
      <c r="N22" s="105">
        <f>Hilfstabellen!J22*H22</f>
        <v>0</v>
      </c>
      <c r="O22" s="63"/>
      <c r="P22" s="64"/>
      <c r="Q22" s="65"/>
      <c r="R22" s="66">
        <f t="shared" si="2"/>
        <v>0</v>
      </c>
    </row>
    <row r="23" spans="1:18" s="41" customFormat="1" ht="12" hidden="1" x14ac:dyDescent="0.25">
      <c r="A23" s="57"/>
      <c r="B23" s="58"/>
      <c r="C23" s="59"/>
      <c r="D23" s="58"/>
      <c r="E23" s="60"/>
      <c r="F23" s="61"/>
      <c r="G23" s="62"/>
      <c r="H23" s="67"/>
      <c r="I23" s="49">
        <f t="shared" si="0"/>
        <v>0</v>
      </c>
      <c r="J23" s="50">
        <f t="shared" si="1"/>
        <v>0</v>
      </c>
      <c r="K23" s="51">
        <f>IF(A23=C23,Hilfstabellen!A23,Hilfstabellen!C23)</f>
        <v>0</v>
      </c>
      <c r="L23" s="52">
        <f>Hilfstabellen!H23*H23</f>
        <v>0</v>
      </c>
      <c r="M23" s="53">
        <f>Hilfstabellen!I23</f>
        <v>0</v>
      </c>
      <c r="N23" s="105">
        <f>Hilfstabellen!J23*H23</f>
        <v>0</v>
      </c>
      <c r="O23" s="63"/>
      <c r="P23" s="64"/>
      <c r="Q23" s="65"/>
      <c r="R23" s="66">
        <f t="shared" si="2"/>
        <v>0</v>
      </c>
    </row>
    <row r="24" spans="1:18" s="41" customFormat="1" ht="12" hidden="1" x14ac:dyDescent="0.25">
      <c r="A24" s="57"/>
      <c r="B24" s="58"/>
      <c r="C24" s="59"/>
      <c r="D24" s="58"/>
      <c r="E24" s="60"/>
      <c r="F24" s="61"/>
      <c r="G24" s="62"/>
      <c r="H24" s="67"/>
      <c r="I24" s="49">
        <f t="shared" si="0"/>
        <v>0</v>
      </c>
      <c r="J24" s="50">
        <f t="shared" si="1"/>
        <v>0</v>
      </c>
      <c r="K24" s="51">
        <f>IF(A24=C24,Hilfstabellen!A24,Hilfstabellen!C24)</f>
        <v>0</v>
      </c>
      <c r="L24" s="52">
        <f>Hilfstabellen!H24*H24</f>
        <v>0</v>
      </c>
      <c r="M24" s="53">
        <f>Hilfstabellen!I24</f>
        <v>0</v>
      </c>
      <c r="N24" s="105">
        <f>Hilfstabellen!J24*H24</f>
        <v>0</v>
      </c>
      <c r="O24" s="63"/>
      <c r="P24" s="64"/>
      <c r="Q24" s="65"/>
      <c r="R24" s="66">
        <f t="shared" si="2"/>
        <v>0</v>
      </c>
    </row>
    <row r="25" spans="1:18" s="41" customFormat="1" ht="12" hidden="1" x14ac:dyDescent="0.25">
      <c r="A25" s="57"/>
      <c r="B25" s="58"/>
      <c r="C25" s="59"/>
      <c r="D25" s="58"/>
      <c r="E25" s="60"/>
      <c r="F25" s="61"/>
      <c r="G25" s="62"/>
      <c r="H25" s="67"/>
      <c r="I25" s="49">
        <f t="shared" si="0"/>
        <v>0</v>
      </c>
      <c r="J25" s="50">
        <f t="shared" si="1"/>
        <v>0</v>
      </c>
      <c r="K25" s="51">
        <f>IF(A25=C25,Hilfstabellen!A25,Hilfstabellen!C25)</f>
        <v>0</v>
      </c>
      <c r="L25" s="52">
        <f>Hilfstabellen!H25*H25</f>
        <v>0</v>
      </c>
      <c r="M25" s="53">
        <f>Hilfstabellen!I25</f>
        <v>0</v>
      </c>
      <c r="N25" s="105">
        <f>Hilfstabellen!J25*H25</f>
        <v>0</v>
      </c>
      <c r="O25" s="63"/>
      <c r="P25" s="64"/>
      <c r="Q25" s="65"/>
      <c r="R25" s="66">
        <f t="shared" si="2"/>
        <v>0</v>
      </c>
    </row>
    <row r="26" spans="1:18" s="41" customFormat="1" ht="12" hidden="1" x14ac:dyDescent="0.25">
      <c r="A26" s="57"/>
      <c r="B26" s="58"/>
      <c r="C26" s="59"/>
      <c r="D26" s="58"/>
      <c r="E26" s="60"/>
      <c r="F26" s="61"/>
      <c r="G26" s="62"/>
      <c r="H26" s="67"/>
      <c r="I26" s="49">
        <f t="shared" si="0"/>
        <v>0</v>
      </c>
      <c r="J26" s="50">
        <f t="shared" si="1"/>
        <v>0</v>
      </c>
      <c r="K26" s="51">
        <f>IF(A26=C26,Hilfstabellen!A26,Hilfstabellen!C26)</f>
        <v>0</v>
      </c>
      <c r="L26" s="52">
        <f>Hilfstabellen!H26*H26</f>
        <v>0</v>
      </c>
      <c r="M26" s="53">
        <f>Hilfstabellen!I26</f>
        <v>0</v>
      </c>
      <c r="N26" s="105">
        <f>Hilfstabellen!J26*H26</f>
        <v>0</v>
      </c>
      <c r="O26" s="63"/>
      <c r="P26" s="64"/>
      <c r="Q26" s="65"/>
      <c r="R26" s="66">
        <f t="shared" si="2"/>
        <v>0</v>
      </c>
    </row>
    <row r="27" spans="1:18" s="41" customFormat="1" ht="12" hidden="1" x14ac:dyDescent="0.25">
      <c r="A27" s="57"/>
      <c r="B27" s="58"/>
      <c r="C27" s="59"/>
      <c r="D27" s="58"/>
      <c r="E27" s="60"/>
      <c r="F27" s="61"/>
      <c r="G27" s="62"/>
      <c r="H27" s="67"/>
      <c r="I27" s="49">
        <f t="shared" si="0"/>
        <v>0</v>
      </c>
      <c r="J27" s="50">
        <f t="shared" si="1"/>
        <v>0</v>
      </c>
      <c r="K27" s="51">
        <f>IF(A27=C27,Hilfstabellen!A27,Hilfstabellen!C27)</f>
        <v>0</v>
      </c>
      <c r="L27" s="52">
        <f>Hilfstabellen!H27*H27</f>
        <v>0</v>
      </c>
      <c r="M27" s="53">
        <f>Hilfstabellen!I27</f>
        <v>0</v>
      </c>
      <c r="N27" s="105">
        <f>Hilfstabellen!J27*H27</f>
        <v>0</v>
      </c>
      <c r="O27" s="63"/>
      <c r="P27" s="64"/>
      <c r="Q27" s="65"/>
      <c r="R27" s="66">
        <f t="shared" si="2"/>
        <v>0</v>
      </c>
    </row>
    <row r="28" spans="1:18" s="41" customFormat="1" ht="12" hidden="1" x14ac:dyDescent="0.25">
      <c r="A28" s="57"/>
      <c r="B28" s="58"/>
      <c r="C28" s="59"/>
      <c r="D28" s="58"/>
      <c r="E28" s="60"/>
      <c r="F28" s="61"/>
      <c r="G28" s="62"/>
      <c r="H28" s="67"/>
      <c r="I28" s="49">
        <f t="shared" si="0"/>
        <v>0</v>
      </c>
      <c r="J28" s="50">
        <f t="shared" si="1"/>
        <v>0</v>
      </c>
      <c r="K28" s="51">
        <f>IF(A28=C28,Hilfstabellen!A28,Hilfstabellen!C28)</f>
        <v>0</v>
      </c>
      <c r="L28" s="52">
        <f>Hilfstabellen!H28*H28</f>
        <v>0</v>
      </c>
      <c r="M28" s="53">
        <f>Hilfstabellen!I28</f>
        <v>0</v>
      </c>
      <c r="N28" s="105">
        <f>Hilfstabellen!J28*H28</f>
        <v>0</v>
      </c>
      <c r="O28" s="63"/>
      <c r="P28" s="64"/>
      <c r="Q28" s="65"/>
      <c r="R28" s="66">
        <f t="shared" si="2"/>
        <v>0</v>
      </c>
    </row>
    <row r="29" spans="1:18" s="41" customFormat="1" ht="12" hidden="1" x14ac:dyDescent="0.25">
      <c r="A29" s="57"/>
      <c r="B29" s="58"/>
      <c r="C29" s="59"/>
      <c r="D29" s="58"/>
      <c r="E29" s="60"/>
      <c r="F29" s="61"/>
      <c r="G29" s="62"/>
      <c r="H29" s="67"/>
      <c r="I29" s="49">
        <f t="shared" si="0"/>
        <v>0</v>
      </c>
      <c r="J29" s="50">
        <f t="shared" si="1"/>
        <v>0</v>
      </c>
      <c r="K29" s="51">
        <f>IF(A29=C29,Hilfstabellen!A29,Hilfstabellen!C29)</f>
        <v>0</v>
      </c>
      <c r="L29" s="52">
        <f>Hilfstabellen!H29*H29</f>
        <v>0</v>
      </c>
      <c r="M29" s="53">
        <f>Hilfstabellen!I29</f>
        <v>0</v>
      </c>
      <c r="N29" s="105">
        <f>Hilfstabellen!J29*H29</f>
        <v>0</v>
      </c>
      <c r="O29" s="63"/>
      <c r="P29" s="64"/>
      <c r="Q29" s="65"/>
      <c r="R29" s="66">
        <f t="shared" si="2"/>
        <v>0</v>
      </c>
    </row>
    <row r="30" spans="1:18" s="41" customFormat="1" ht="12.75" hidden="1" thickBot="1" x14ac:dyDescent="0.3">
      <c r="A30" s="68"/>
      <c r="B30" s="69"/>
      <c r="C30" s="70"/>
      <c r="D30" s="69"/>
      <c r="E30" s="71"/>
      <c r="F30" s="72"/>
      <c r="G30" s="73"/>
      <c r="H30" s="74"/>
      <c r="I30" s="49">
        <f t="shared" si="0"/>
        <v>0</v>
      </c>
      <c r="J30" s="50">
        <f t="shared" si="1"/>
        <v>0</v>
      </c>
      <c r="K30" s="51">
        <f>IF(A30=C30,Hilfstabellen!A30,Hilfstabellen!C30)</f>
        <v>0</v>
      </c>
      <c r="L30" s="52">
        <f>Hilfstabellen!H30*H30</f>
        <v>0</v>
      </c>
      <c r="M30" s="53">
        <f>Hilfstabellen!I30</f>
        <v>0</v>
      </c>
      <c r="N30" s="105">
        <f>Hilfstabellen!J30*H30</f>
        <v>0</v>
      </c>
      <c r="O30" s="75"/>
      <c r="P30" s="76"/>
      <c r="Q30" s="77"/>
      <c r="R30" s="78">
        <f t="shared" si="2"/>
        <v>0</v>
      </c>
    </row>
    <row r="31" spans="1:18" s="41" customFormat="1" ht="13.5" thickBot="1" x14ac:dyDescent="0.3">
      <c r="A31" s="79"/>
      <c r="B31" s="80"/>
      <c r="C31" s="81"/>
      <c r="D31" s="82"/>
      <c r="F31" s="83" t="s">
        <v>26</v>
      </c>
      <c r="G31" s="84"/>
      <c r="H31" s="85">
        <f>SUM(H3:H30)</f>
        <v>50</v>
      </c>
      <c r="I31" s="96">
        <f>SUM(I3:I30)</f>
        <v>1500</v>
      </c>
      <c r="J31" s="98">
        <f>SUM(J3:J30)</f>
        <v>630</v>
      </c>
      <c r="K31" s="97"/>
      <c r="L31" s="101">
        <f>SUM(L3:L30)</f>
        <v>880.00000000000011</v>
      </c>
      <c r="M31" s="100"/>
      <c r="N31" s="106">
        <f>SUM(N3:N30)</f>
        <v>0</v>
      </c>
      <c r="O31" s="86"/>
      <c r="P31" s="86">
        <f>SUM(P3:P30)</f>
        <v>20</v>
      </c>
      <c r="Q31" s="86"/>
      <c r="R31" s="87">
        <f>SUM(R3:R30)</f>
        <v>10</v>
      </c>
    </row>
    <row r="32" spans="1:18" ht="24.75" thickBot="1" x14ac:dyDescent="0.3">
      <c r="A32" s="79"/>
      <c r="B32" s="88"/>
      <c r="C32" s="89"/>
      <c r="D32" s="88"/>
      <c r="J32" s="99" t="s">
        <v>4</v>
      </c>
      <c r="K32" s="94"/>
      <c r="L32" s="102" t="s">
        <v>48</v>
      </c>
      <c r="M32" s="95"/>
      <c r="N32" s="107" t="s">
        <v>49</v>
      </c>
    </row>
    <row r="33" spans="1:14" ht="15.75" thickBot="1" x14ac:dyDescent="0.3"/>
    <row r="34" spans="1:14" ht="16.5" customHeight="1" thickBot="1" x14ac:dyDescent="0.3">
      <c r="I34" s="91" t="s">
        <v>38</v>
      </c>
      <c r="J34" s="112">
        <f>J31+L31+N31+R31</f>
        <v>1520</v>
      </c>
      <c r="K34" s="113"/>
      <c r="L34" s="113"/>
      <c r="M34" s="113"/>
      <c r="N34" s="114"/>
    </row>
    <row r="38" spans="1:14" x14ac:dyDescent="0.25">
      <c r="A38" s="92"/>
      <c r="B38" s="93"/>
    </row>
  </sheetData>
  <sheetProtection sheet="1" formatCells="0" formatColumns="0" formatRows="0"/>
  <mergeCells count="3">
    <mergeCell ref="A1:B1"/>
    <mergeCell ref="C1:D1"/>
    <mergeCell ref="J34:N34"/>
  </mergeCells>
  <phoneticPr fontId="0" type="noConversion"/>
  <dataValidations count="2">
    <dataValidation type="date" allowBlank="1" showInputMessage="1" showErrorMessage="1" errorTitle="Datum" error="Bitte Datum eingeben" sqref="A3:A30 C3:C30" xr:uid="{37473484-BB44-4B98-BA8C-86DBCED22131}">
      <formula1>43831</formula1>
      <formula2>55153</formula2>
    </dataValidation>
    <dataValidation type="whole" allowBlank="1" showInputMessage="1" showErrorMessage="1" errorTitle="Uhrzeit" error="Zeit als Ganze Stunde eingeben zwischen 1 und 24 Uhr" sqref="B3:B30 D3:D30" xr:uid="{5CEEDFA1-374B-4F15-A9B5-665DC42304FD}">
      <formula1>0</formula1>
      <formula2>24</formula2>
    </dataValidation>
  </dataValidations>
  <pageMargins left="0.39370078740157483" right="0.47244094488188981" top="0.78740157480314965" bottom="0.78740157480314965" header="0.19685039370078741" footer="0.31496062992125984"/>
  <pageSetup paperSize="9" scale="78" orientation="landscape" r:id="rId1"/>
  <headerFooter>
    <oddHeader>&amp;LReisekosten Beruflich bedingt.&amp;C&amp;G&amp;R&amp;G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CA8F-F932-43D6-B4D4-BD4C236A959C}">
  <dimension ref="A1:S29"/>
  <sheetViews>
    <sheetView workbookViewId="0">
      <selection activeCell="I17" sqref="I17"/>
    </sheetView>
  </sheetViews>
  <sheetFormatPr baseColWidth="10" defaultRowHeight="15" x14ac:dyDescent="0.25"/>
  <cols>
    <col min="1" max="1" width="12.85546875" customWidth="1"/>
    <col min="2" max="2" width="14.85546875" customWidth="1"/>
    <col min="3" max="3" width="23.7109375" customWidth="1"/>
    <col min="4" max="4" width="25.7109375" customWidth="1"/>
    <col min="5" max="5" width="24.5703125" customWidth="1"/>
    <col min="6" max="6" width="29.5703125" customWidth="1"/>
    <col min="7" max="10" width="27.140625" customWidth="1"/>
    <col min="12" max="12" width="13.85546875" bestFit="1" customWidth="1"/>
    <col min="13" max="13" width="26.5703125" customWidth="1"/>
    <col min="18" max="18" width="21.42578125" customWidth="1"/>
    <col min="19" max="19" width="12.7109375" customWidth="1"/>
  </cols>
  <sheetData>
    <row r="1" spans="1:19" ht="15.75" thickBot="1" x14ac:dyDescent="0.3">
      <c r="A1" s="9" t="s">
        <v>29</v>
      </c>
      <c r="B1" s="115" t="s">
        <v>28</v>
      </c>
      <c r="C1" s="115"/>
      <c r="D1" s="115"/>
      <c r="E1" s="116" t="s">
        <v>35</v>
      </c>
      <c r="F1" s="117"/>
      <c r="G1" s="117"/>
      <c r="H1" s="118"/>
    </row>
    <row r="2" spans="1:19" ht="75" x14ac:dyDescent="0.25">
      <c r="A2" s="8" t="s">
        <v>30</v>
      </c>
      <c r="B2" s="7" t="s">
        <v>27</v>
      </c>
      <c r="C2" s="4" t="s">
        <v>13</v>
      </c>
      <c r="D2" s="7" t="s">
        <v>31</v>
      </c>
      <c r="E2" s="5" t="s">
        <v>14</v>
      </c>
      <c r="F2" s="5" t="s">
        <v>15</v>
      </c>
      <c r="G2" s="5" t="s">
        <v>16</v>
      </c>
      <c r="H2" s="6" t="s">
        <v>20</v>
      </c>
      <c r="I2" s="4" t="s">
        <v>32</v>
      </c>
      <c r="J2" s="4" t="s">
        <v>23</v>
      </c>
      <c r="K2" s="2" t="s">
        <v>18</v>
      </c>
      <c r="L2" s="2" t="s">
        <v>19</v>
      </c>
      <c r="M2" s="2" t="s">
        <v>23</v>
      </c>
      <c r="N2" t="s">
        <v>21</v>
      </c>
      <c r="R2" s="16" t="s">
        <v>34</v>
      </c>
      <c r="S2" s="17" t="s">
        <v>17</v>
      </c>
    </row>
    <row r="3" spans="1:19" x14ac:dyDescent="0.25">
      <c r="A3" s="2">
        <f>IF(Reisekosten!A3=Reisekosten!C3,Reisekosten!D3-Reisekosten!B3,0)</f>
        <v>8</v>
      </c>
      <c r="B3" s="2">
        <f>IF(Reisekosten!C3&gt;Reisekosten!A3,24-Reisekosten!B3,0)</f>
        <v>0</v>
      </c>
      <c r="C3" s="3">
        <f>IF(Reisekosten!C3&gt;Reisekosten!A3,Reisekosten!D3,0)</f>
        <v>0</v>
      </c>
      <c r="D3" s="2">
        <f>IF(Reisekosten!M3&gt;0,Reisekosten!M3-1,0)</f>
        <v>0</v>
      </c>
      <c r="E3" s="2">
        <f t="shared" ref="E3:E29" si="0">VLOOKUP(SUM(A3:B3),Diätentabelle,2,FALSE)</f>
        <v>17.600000000000001</v>
      </c>
      <c r="F3" s="2">
        <f>VLOOKUP(C3,$R$3:$S$27,2,FALSE)</f>
        <v>0</v>
      </c>
      <c r="G3" s="2">
        <f>D3*$L$3</f>
        <v>0</v>
      </c>
      <c r="H3" s="2">
        <f>SUM(E3:G3)</f>
        <v>17.600000000000001</v>
      </c>
      <c r="I3" s="2">
        <f>Reisekosten!C3-Reisekosten!A3</f>
        <v>0</v>
      </c>
      <c r="J3" s="12">
        <f>I3*$M$3</f>
        <v>0</v>
      </c>
      <c r="K3" s="11">
        <v>2.2000000000000002</v>
      </c>
      <c r="L3" s="10">
        <f>K3*12</f>
        <v>26.400000000000002</v>
      </c>
      <c r="M3" s="11">
        <v>15</v>
      </c>
      <c r="N3">
        <v>1</v>
      </c>
      <c r="O3" t="s">
        <v>22</v>
      </c>
      <c r="P3">
        <f>$L$3*N3</f>
        <v>26.400000000000002</v>
      </c>
      <c r="R3" s="18">
        <v>0</v>
      </c>
      <c r="S3" s="19">
        <v>0</v>
      </c>
    </row>
    <row r="4" spans="1:19" x14ac:dyDescent="0.25">
      <c r="A4" s="2">
        <f>IF(Reisekosten!A4=Reisekosten!C4,Reisekosten!D4-Reisekosten!B4,0)</f>
        <v>0</v>
      </c>
      <c r="B4" s="2">
        <f>IF(Reisekosten!C4&gt;Reisekosten!A4,24-Reisekosten!B4,0)</f>
        <v>0</v>
      </c>
      <c r="C4" s="3">
        <f>IF(Reisekosten!C4&gt;Reisekosten!A4,Reisekosten!D4,0)</f>
        <v>0</v>
      </c>
      <c r="D4" s="2">
        <f>IF(Reisekosten!M4&gt;0,Reisekosten!M4-1,0)</f>
        <v>0</v>
      </c>
      <c r="E4" s="2">
        <f t="shared" si="0"/>
        <v>0</v>
      </c>
      <c r="F4" s="2">
        <f t="shared" ref="F4:F29" si="1">VLOOKUP(C4,$R$3:$S$27,2,FALSE)</f>
        <v>0</v>
      </c>
      <c r="G4" s="2">
        <f t="shared" ref="G4:G29" si="2">D4*$L$3</f>
        <v>0</v>
      </c>
      <c r="H4" s="2">
        <f t="shared" ref="H4:H29" si="3">SUM(E4:G4)</f>
        <v>0</v>
      </c>
      <c r="I4" s="2">
        <f>Reisekosten!C4-Reisekosten!A4</f>
        <v>0</v>
      </c>
      <c r="J4" s="12">
        <f t="shared" ref="J4:J29" si="4">I4*$M$3</f>
        <v>0</v>
      </c>
      <c r="N4">
        <v>2</v>
      </c>
      <c r="O4" t="s">
        <v>22</v>
      </c>
      <c r="P4">
        <f t="shared" ref="P4:P6" si="5">$L$3*N4</f>
        <v>52.800000000000004</v>
      </c>
      <c r="R4" s="18">
        <v>1</v>
      </c>
      <c r="S4" s="19">
        <v>0</v>
      </c>
    </row>
    <row r="5" spans="1:19" x14ac:dyDescent="0.25">
      <c r="A5" s="2">
        <f>IF(Reisekosten!A5=Reisekosten!C5,Reisekosten!D5-Reisekosten!B5,0)</f>
        <v>0</v>
      </c>
      <c r="B5" s="2">
        <f>IF(Reisekosten!C5&gt;Reisekosten!A5,24-Reisekosten!B5,0)</f>
        <v>0</v>
      </c>
      <c r="C5" s="3">
        <f>IF(Reisekosten!C5&gt;Reisekosten!A5,Reisekosten!D5,0)</f>
        <v>0</v>
      </c>
      <c r="D5" s="2">
        <f>IF(Reisekosten!M5&gt;0,Reisekosten!M5-1,0)</f>
        <v>0</v>
      </c>
      <c r="E5" s="2">
        <f t="shared" si="0"/>
        <v>0</v>
      </c>
      <c r="F5" s="2">
        <f t="shared" si="1"/>
        <v>0</v>
      </c>
      <c r="G5" s="2">
        <f t="shared" si="2"/>
        <v>0</v>
      </c>
      <c r="H5" s="2">
        <f t="shared" si="3"/>
        <v>0</v>
      </c>
      <c r="I5" s="2">
        <f>Reisekosten!C5-Reisekosten!A5</f>
        <v>0</v>
      </c>
      <c r="J5" s="12">
        <f t="shared" si="4"/>
        <v>0</v>
      </c>
      <c r="N5">
        <v>3</v>
      </c>
      <c r="O5" t="s">
        <v>22</v>
      </c>
      <c r="P5">
        <f t="shared" si="5"/>
        <v>79.2</v>
      </c>
      <c r="R5" s="18">
        <f t="shared" ref="R5:R27" si="6">R4+1</f>
        <v>2</v>
      </c>
      <c r="S5" s="19">
        <v>0</v>
      </c>
    </row>
    <row r="6" spans="1:19" x14ac:dyDescent="0.25">
      <c r="A6" s="2">
        <f>IF(Reisekosten!A6=Reisekosten!C6,Reisekosten!D6-Reisekosten!B6,0)</f>
        <v>0</v>
      </c>
      <c r="B6" s="2">
        <f>IF(Reisekosten!C6&gt;Reisekosten!A6,24-Reisekosten!B6,0)</f>
        <v>0</v>
      </c>
      <c r="C6" s="3">
        <f>IF(Reisekosten!C6&gt;Reisekosten!A6,Reisekosten!D6,0)</f>
        <v>0</v>
      </c>
      <c r="D6" s="2">
        <f>IF(Reisekosten!M6&gt;0,Reisekosten!M6-1,0)</f>
        <v>0</v>
      </c>
      <c r="E6" s="2">
        <f t="shared" si="0"/>
        <v>0</v>
      </c>
      <c r="F6" s="2">
        <f t="shared" si="1"/>
        <v>0</v>
      </c>
      <c r="G6" s="2">
        <f t="shared" si="2"/>
        <v>0</v>
      </c>
      <c r="H6" s="2">
        <f t="shared" si="3"/>
        <v>0</v>
      </c>
      <c r="I6" s="2">
        <f>Reisekosten!C6-Reisekosten!A6</f>
        <v>0</v>
      </c>
      <c r="J6" s="12">
        <f t="shared" si="4"/>
        <v>0</v>
      </c>
      <c r="N6">
        <v>4</v>
      </c>
      <c r="O6" t="s">
        <v>22</v>
      </c>
      <c r="P6">
        <f t="shared" si="5"/>
        <v>105.60000000000001</v>
      </c>
      <c r="R6" s="18">
        <f t="shared" si="6"/>
        <v>3</v>
      </c>
      <c r="S6" s="19">
        <v>0</v>
      </c>
    </row>
    <row r="7" spans="1:19" x14ac:dyDescent="0.25">
      <c r="A7" s="2">
        <f>IF(Reisekosten!A7=Reisekosten!C7,Reisekosten!D7-Reisekosten!B7,0)</f>
        <v>0</v>
      </c>
      <c r="B7" s="2">
        <f>IF(Reisekosten!C7&gt;Reisekosten!A7,24-Reisekosten!B7,0)</f>
        <v>0</v>
      </c>
      <c r="C7" s="3">
        <f>IF(Reisekosten!C7&gt;Reisekosten!A7,Reisekosten!D7,0)</f>
        <v>0</v>
      </c>
      <c r="D7" s="2">
        <f>IF(Reisekosten!M7&gt;0,Reisekosten!M7-1,0)</f>
        <v>0</v>
      </c>
      <c r="E7" s="2">
        <f t="shared" si="0"/>
        <v>0</v>
      </c>
      <c r="F7" s="2">
        <f t="shared" si="1"/>
        <v>0</v>
      </c>
      <c r="G7" s="2">
        <f t="shared" si="2"/>
        <v>0</v>
      </c>
      <c r="H7" s="2">
        <f t="shared" si="3"/>
        <v>0</v>
      </c>
      <c r="I7" s="2">
        <f>Reisekosten!C7-Reisekosten!A7</f>
        <v>0</v>
      </c>
      <c r="J7" s="12">
        <f t="shared" si="4"/>
        <v>0</v>
      </c>
      <c r="R7" s="18">
        <f t="shared" si="6"/>
        <v>4</v>
      </c>
      <c r="S7" s="19">
        <f>R7*$K$3</f>
        <v>8.8000000000000007</v>
      </c>
    </row>
    <row r="8" spans="1:19" x14ac:dyDescent="0.25">
      <c r="A8" s="2">
        <f>IF(Reisekosten!A8=Reisekosten!C8,Reisekosten!D8-Reisekosten!B8,0)</f>
        <v>0</v>
      </c>
      <c r="B8" s="2">
        <f>IF(Reisekosten!C8&gt;Reisekosten!A8,24-Reisekosten!B8,0)</f>
        <v>0</v>
      </c>
      <c r="C8" s="3">
        <f>IF(Reisekosten!C8&gt;Reisekosten!A8,Reisekosten!D8,0)</f>
        <v>0</v>
      </c>
      <c r="D8" s="2">
        <f>IF(Reisekosten!M8&gt;0,Reisekosten!M8-1,0)</f>
        <v>0</v>
      </c>
      <c r="E8" s="2">
        <f t="shared" si="0"/>
        <v>0</v>
      </c>
      <c r="F8" s="2">
        <f t="shared" si="1"/>
        <v>0</v>
      </c>
      <c r="G8" s="2">
        <f t="shared" si="2"/>
        <v>0</v>
      </c>
      <c r="H8" s="2">
        <f t="shared" si="3"/>
        <v>0</v>
      </c>
      <c r="I8" s="2">
        <f>Reisekosten!C8-Reisekosten!A8</f>
        <v>0</v>
      </c>
      <c r="J8" s="12">
        <f t="shared" si="4"/>
        <v>0</v>
      </c>
      <c r="R8" s="18">
        <f t="shared" si="6"/>
        <v>5</v>
      </c>
      <c r="S8" s="19">
        <f t="shared" ref="S8:S15" si="7">R8*$K$3</f>
        <v>11</v>
      </c>
    </row>
    <row r="9" spans="1:19" x14ac:dyDescent="0.25">
      <c r="A9" s="2">
        <f>IF(Reisekosten!A9=Reisekosten!C9,Reisekosten!D9-Reisekosten!B9,0)</f>
        <v>0</v>
      </c>
      <c r="B9" s="2">
        <f>IF(Reisekosten!C9&gt;Reisekosten!A9,24-Reisekosten!B9,0)</f>
        <v>0</v>
      </c>
      <c r="C9" s="3">
        <f>IF(Reisekosten!C9&gt;Reisekosten!A9,Reisekosten!D9,0)</f>
        <v>0</v>
      </c>
      <c r="D9" s="2">
        <f>IF(Reisekosten!M9&gt;0,Reisekosten!M9-1,0)</f>
        <v>0</v>
      </c>
      <c r="E9" s="2">
        <f t="shared" si="0"/>
        <v>0</v>
      </c>
      <c r="F9" s="2">
        <f t="shared" si="1"/>
        <v>0</v>
      </c>
      <c r="G9" s="2">
        <f t="shared" si="2"/>
        <v>0</v>
      </c>
      <c r="H9" s="2">
        <f t="shared" si="3"/>
        <v>0</v>
      </c>
      <c r="I9" s="2">
        <f>Reisekosten!C9-Reisekosten!A9</f>
        <v>0</v>
      </c>
      <c r="J9" s="12">
        <f t="shared" si="4"/>
        <v>0</v>
      </c>
      <c r="R9" s="18">
        <f t="shared" si="6"/>
        <v>6</v>
      </c>
      <c r="S9" s="19">
        <f t="shared" si="7"/>
        <v>13.200000000000001</v>
      </c>
    </row>
    <row r="10" spans="1:19" x14ac:dyDescent="0.25">
      <c r="A10" s="2">
        <f>IF(Reisekosten!A10=Reisekosten!C10,Reisekosten!D10-Reisekosten!B10,0)</f>
        <v>0</v>
      </c>
      <c r="B10" s="2">
        <f>IF(Reisekosten!C10&gt;Reisekosten!A10,24-Reisekosten!B10,0)</f>
        <v>0</v>
      </c>
      <c r="C10" s="3">
        <f>IF(Reisekosten!C10&gt;Reisekosten!A10,Reisekosten!D10,0)</f>
        <v>0</v>
      </c>
      <c r="D10" s="2">
        <f>IF(Reisekosten!M10&gt;0,Reisekosten!M10-1,0)</f>
        <v>0</v>
      </c>
      <c r="E10" s="2">
        <f t="shared" si="0"/>
        <v>0</v>
      </c>
      <c r="F10" s="2">
        <f t="shared" si="1"/>
        <v>0</v>
      </c>
      <c r="G10" s="2">
        <f t="shared" si="2"/>
        <v>0</v>
      </c>
      <c r="H10" s="2">
        <f t="shared" si="3"/>
        <v>0</v>
      </c>
      <c r="I10" s="2">
        <f>Reisekosten!C10-Reisekosten!A10</f>
        <v>0</v>
      </c>
      <c r="J10" s="12">
        <f t="shared" si="4"/>
        <v>0</v>
      </c>
      <c r="R10" s="18">
        <f t="shared" si="6"/>
        <v>7</v>
      </c>
      <c r="S10" s="19">
        <f t="shared" si="7"/>
        <v>15.400000000000002</v>
      </c>
    </row>
    <row r="11" spans="1:19" x14ac:dyDescent="0.25">
      <c r="A11" s="2">
        <f>IF(Reisekosten!A11=Reisekosten!C11,Reisekosten!D11-Reisekosten!B11,0)</f>
        <v>0</v>
      </c>
      <c r="B11" s="2">
        <f>IF(Reisekosten!C11&gt;Reisekosten!A11,24-Reisekosten!B11,0)</f>
        <v>0</v>
      </c>
      <c r="C11" s="3">
        <f>IF(Reisekosten!C11&gt;Reisekosten!A11,Reisekosten!D11,0)</f>
        <v>0</v>
      </c>
      <c r="D11" s="2">
        <f>IF(Reisekosten!M11&gt;0,Reisekosten!M11-1,0)</f>
        <v>0</v>
      </c>
      <c r="E11" s="2">
        <f t="shared" si="0"/>
        <v>0</v>
      </c>
      <c r="F11" s="2">
        <f t="shared" si="1"/>
        <v>0</v>
      </c>
      <c r="G11" s="2">
        <f t="shared" si="2"/>
        <v>0</v>
      </c>
      <c r="H11" s="2">
        <f t="shared" si="3"/>
        <v>0</v>
      </c>
      <c r="I11" s="2">
        <f>Reisekosten!C11-Reisekosten!A11</f>
        <v>0</v>
      </c>
      <c r="J11" s="12">
        <f t="shared" si="4"/>
        <v>0</v>
      </c>
      <c r="R11" s="18">
        <f t="shared" si="6"/>
        <v>8</v>
      </c>
      <c r="S11" s="19">
        <f t="shared" si="7"/>
        <v>17.600000000000001</v>
      </c>
    </row>
    <row r="12" spans="1:19" x14ac:dyDescent="0.25">
      <c r="A12" s="2">
        <f>IF(Reisekosten!A12=Reisekosten!C12,Reisekosten!D12-Reisekosten!B12,0)</f>
        <v>0</v>
      </c>
      <c r="B12" s="2">
        <f>IF(Reisekosten!C12&gt;Reisekosten!A12,24-Reisekosten!B12,0)</f>
        <v>0</v>
      </c>
      <c r="C12" s="3">
        <f>IF(Reisekosten!C12&gt;Reisekosten!A12,Reisekosten!D12,0)</f>
        <v>0</v>
      </c>
      <c r="D12" s="2">
        <f>IF(Reisekosten!M12&gt;0,Reisekosten!M12-1,0)</f>
        <v>0</v>
      </c>
      <c r="E12" s="2">
        <f t="shared" si="0"/>
        <v>0</v>
      </c>
      <c r="F12" s="2">
        <f t="shared" si="1"/>
        <v>0</v>
      </c>
      <c r="G12" s="2">
        <f t="shared" si="2"/>
        <v>0</v>
      </c>
      <c r="H12" s="2">
        <f t="shared" si="3"/>
        <v>0</v>
      </c>
      <c r="I12" s="2">
        <f>Reisekosten!C12-Reisekosten!A12</f>
        <v>0</v>
      </c>
      <c r="J12" s="12">
        <f t="shared" si="4"/>
        <v>0</v>
      </c>
      <c r="R12" s="18">
        <f t="shared" si="6"/>
        <v>9</v>
      </c>
      <c r="S12" s="19">
        <f t="shared" si="7"/>
        <v>19.8</v>
      </c>
    </row>
    <row r="13" spans="1:19" x14ac:dyDescent="0.25">
      <c r="A13" s="2">
        <f>IF(Reisekosten!A13=Reisekosten!C13,Reisekosten!D13-Reisekosten!B13,0)</f>
        <v>0</v>
      </c>
      <c r="B13" s="2">
        <f>IF(Reisekosten!C13&gt;Reisekosten!A13,24-Reisekosten!B13,0)</f>
        <v>0</v>
      </c>
      <c r="C13" s="3">
        <f>IF(Reisekosten!C13&gt;Reisekosten!A13,Reisekosten!D13,0)</f>
        <v>0</v>
      </c>
      <c r="D13" s="2">
        <f>IF(Reisekosten!M13&gt;0,Reisekosten!M13-1,0)</f>
        <v>0</v>
      </c>
      <c r="E13" s="2">
        <f t="shared" si="0"/>
        <v>0</v>
      </c>
      <c r="F13" s="2">
        <f t="shared" si="1"/>
        <v>0</v>
      </c>
      <c r="G13" s="2">
        <f t="shared" si="2"/>
        <v>0</v>
      </c>
      <c r="H13" s="2">
        <f t="shared" si="3"/>
        <v>0</v>
      </c>
      <c r="I13" s="2">
        <f>Reisekosten!C13-Reisekosten!A13</f>
        <v>0</v>
      </c>
      <c r="J13" s="12">
        <f t="shared" si="4"/>
        <v>0</v>
      </c>
      <c r="R13" s="18">
        <f t="shared" si="6"/>
        <v>10</v>
      </c>
      <c r="S13" s="19">
        <f t="shared" si="7"/>
        <v>22</v>
      </c>
    </row>
    <row r="14" spans="1:19" x14ac:dyDescent="0.25">
      <c r="A14" s="2">
        <f>IF(Reisekosten!A14=Reisekosten!C14,Reisekosten!D14-Reisekosten!B14,0)</f>
        <v>0</v>
      </c>
      <c r="B14" s="2">
        <f>IF(Reisekosten!C14&gt;Reisekosten!A14,24-Reisekosten!B14,0)</f>
        <v>0</v>
      </c>
      <c r="C14" s="3">
        <f>IF(Reisekosten!C14&gt;Reisekosten!A14,Reisekosten!D14,0)</f>
        <v>0</v>
      </c>
      <c r="D14" s="2">
        <f>IF(Reisekosten!M14&gt;0,Reisekosten!M14-1,0)</f>
        <v>0</v>
      </c>
      <c r="E14" s="2">
        <f t="shared" si="0"/>
        <v>0</v>
      </c>
      <c r="F14" s="2">
        <f t="shared" si="1"/>
        <v>0</v>
      </c>
      <c r="G14" s="2">
        <f t="shared" si="2"/>
        <v>0</v>
      </c>
      <c r="H14" s="2">
        <f t="shared" si="3"/>
        <v>0</v>
      </c>
      <c r="I14" s="2">
        <f>Reisekosten!C14-Reisekosten!A14</f>
        <v>0</v>
      </c>
      <c r="J14" s="12">
        <f t="shared" si="4"/>
        <v>0</v>
      </c>
      <c r="R14" s="18">
        <f t="shared" si="6"/>
        <v>11</v>
      </c>
      <c r="S14" s="19">
        <f t="shared" si="7"/>
        <v>24.200000000000003</v>
      </c>
    </row>
    <row r="15" spans="1:19" x14ac:dyDescent="0.25">
      <c r="A15" s="2">
        <f>IF(Reisekosten!A15=Reisekosten!C15,Reisekosten!D15-Reisekosten!B15,0)</f>
        <v>0</v>
      </c>
      <c r="B15" s="2">
        <f>IF(Reisekosten!C15&gt;Reisekosten!A15,24-Reisekosten!B15,0)</f>
        <v>0</v>
      </c>
      <c r="C15" s="3">
        <f>IF(Reisekosten!C15&gt;Reisekosten!A15,Reisekosten!D15,0)</f>
        <v>0</v>
      </c>
      <c r="D15" s="2">
        <f>IF(Reisekosten!M15&gt;0,Reisekosten!M15-1,0)</f>
        <v>0</v>
      </c>
      <c r="E15" s="2">
        <f t="shared" si="0"/>
        <v>0</v>
      </c>
      <c r="F15" s="2">
        <f t="shared" si="1"/>
        <v>0</v>
      </c>
      <c r="G15" s="2">
        <f t="shared" si="2"/>
        <v>0</v>
      </c>
      <c r="H15" s="2">
        <f t="shared" si="3"/>
        <v>0</v>
      </c>
      <c r="I15" s="2">
        <f>Reisekosten!C15-Reisekosten!A15</f>
        <v>0</v>
      </c>
      <c r="J15" s="12">
        <f t="shared" si="4"/>
        <v>0</v>
      </c>
      <c r="R15" s="18">
        <f t="shared" si="6"/>
        <v>12</v>
      </c>
      <c r="S15" s="19">
        <f t="shared" si="7"/>
        <v>26.400000000000002</v>
      </c>
    </row>
    <row r="16" spans="1:19" x14ac:dyDescent="0.25">
      <c r="A16" s="2">
        <f>IF(Reisekosten!A16=Reisekosten!C16,Reisekosten!D16-Reisekosten!B16,0)</f>
        <v>0</v>
      </c>
      <c r="B16" s="2">
        <f>IF(Reisekosten!C16&gt;Reisekosten!A16,24-Reisekosten!B16,0)</f>
        <v>0</v>
      </c>
      <c r="C16" s="3">
        <f>IF(Reisekosten!C16&gt;Reisekosten!A16,Reisekosten!D16,0)</f>
        <v>0</v>
      </c>
      <c r="D16" s="2">
        <f>IF(Reisekosten!M16&gt;0,Reisekosten!M16-1,0)</f>
        <v>0</v>
      </c>
      <c r="E16" s="2">
        <f t="shared" si="0"/>
        <v>0</v>
      </c>
      <c r="F16" s="2">
        <f t="shared" si="1"/>
        <v>0</v>
      </c>
      <c r="G16" s="2">
        <f t="shared" si="2"/>
        <v>0</v>
      </c>
      <c r="H16" s="2">
        <f t="shared" si="3"/>
        <v>0</v>
      </c>
      <c r="I16" s="2">
        <f>Reisekosten!C16-Reisekosten!A16</f>
        <v>0</v>
      </c>
      <c r="J16" s="12">
        <f t="shared" si="4"/>
        <v>0</v>
      </c>
      <c r="R16" s="18">
        <f t="shared" si="6"/>
        <v>13</v>
      </c>
      <c r="S16" s="19">
        <f>S15</f>
        <v>26.400000000000002</v>
      </c>
    </row>
    <row r="17" spans="1:19" x14ac:dyDescent="0.25">
      <c r="A17" s="2">
        <f>IF(Reisekosten!A17=Reisekosten!C17,Reisekosten!D17-Reisekosten!B17,0)</f>
        <v>0</v>
      </c>
      <c r="B17" s="2">
        <f>IF(Reisekosten!C17&gt;Reisekosten!A17,24-Reisekosten!B17,0)</f>
        <v>0</v>
      </c>
      <c r="C17" s="3">
        <f>IF(Reisekosten!C17&gt;Reisekosten!A17,Reisekosten!D17,0)</f>
        <v>0</v>
      </c>
      <c r="D17" s="2">
        <f>IF(Reisekosten!M17&gt;0,Reisekosten!M17-1,0)</f>
        <v>0</v>
      </c>
      <c r="E17" s="2">
        <f t="shared" si="0"/>
        <v>0</v>
      </c>
      <c r="F17" s="2">
        <f t="shared" si="1"/>
        <v>0</v>
      </c>
      <c r="G17" s="2">
        <f t="shared" si="2"/>
        <v>0</v>
      </c>
      <c r="H17" s="2">
        <f t="shared" si="3"/>
        <v>0</v>
      </c>
      <c r="I17" s="2">
        <f>Reisekosten!C17-Reisekosten!A17</f>
        <v>0</v>
      </c>
      <c r="J17" s="12">
        <f t="shared" si="4"/>
        <v>0</v>
      </c>
      <c r="R17" s="18">
        <f t="shared" si="6"/>
        <v>14</v>
      </c>
      <c r="S17" s="19">
        <f t="shared" ref="S17:S27" si="8">S16</f>
        <v>26.400000000000002</v>
      </c>
    </row>
    <row r="18" spans="1:19" x14ac:dyDescent="0.25">
      <c r="A18" s="2">
        <f>IF(Reisekosten!A18=Reisekosten!C18,Reisekosten!D18-Reisekosten!B18,0)</f>
        <v>0</v>
      </c>
      <c r="B18" s="2">
        <f>IF(Reisekosten!C18&gt;Reisekosten!A18,24-Reisekosten!B18,0)</f>
        <v>0</v>
      </c>
      <c r="C18" s="3">
        <f>IF(Reisekosten!C18&gt;Reisekosten!A18,Reisekosten!D18,0)</f>
        <v>0</v>
      </c>
      <c r="D18" s="2">
        <f>IF(Reisekosten!M18&gt;0,Reisekosten!M18-1,0)</f>
        <v>0</v>
      </c>
      <c r="E18" s="2">
        <f t="shared" si="0"/>
        <v>0</v>
      </c>
      <c r="F18" s="2">
        <f t="shared" si="1"/>
        <v>0</v>
      </c>
      <c r="G18" s="2">
        <f t="shared" si="2"/>
        <v>0</v>
      </c>
      <c r="H18" s="2">
        <f t="shared" si="3"/>
        <v>0</v>
      </c>
      <c r="I18" s="2">
        <f>Reisekosten!C18-Reisekosten!A18</f>
        <v>0</v>
      </c>
      <c r="J18" s="12">
        <f t="shared" si="4"/>
        <v>0</v>
      </c>
      <c r="R18" s="18">
        <f t="shared" si="6"/>
        <v>15</v>
      </c>
      <c r="S18" s="19">
        <f t="shared" si="8"/>
        <v>26.400000000000002</v>
      </c>
    </row>
    <row r="19" spans="1:19" x14ac:dyDescent="0.25">
      <c r="A19" s="2">
        <f>IF(Reisekosten!A19=Reisekosten!C19,Reisekosten!D19-Reisekosten!B19,0)</f>
        <v>0</v>
      </c>
      <c r="B19" s="2">
        <f>IF(Reisekosten!C19&gt;Reisekosten!A19,24-Reisekosten!B19,0)</f>
        <v>0</v>
      </c>
      <c r="C19" s="3">
        <f>IF(Reisekosten!C19&gt;Reisekosten!A19,Reisekosten!D19,0)</f>
        <v>0</v>
      </c>
      <c r="D19" s="2">
        <f>IF(Reisekosten!M19&gt;0,Reisekosten!M19-1,0)</f>
        <v>0</v>
      </c>
      <c r="E19" s="2">
        <f t="shared" si="0"/>
        <v>0</v>
      </c>
      <c r="F19" s="2">
        <f t="shared" si="1"/>
        <v>0</v>
      </c>
      <c r="G19" s="2">
        <f t="shared" si="2"/>
        <v>0</v>
      </c>
      <c r="H19" s="2">
        <f t="shared" si="3"/>
        <v>0</v>
      </c>
      <c r="I19" s="2">
        <f>Reisekosten!C19-Reisekosten!A19</f>
        <v>0</v>
      </c>
      <c r="J19" s="12">
        <f t="shared" si="4"/>
        <v>0</v>
      </c>
      <c r="R19" s="18">
        <f t="shared" si="6"/>
        <v>16</v>
      </c>
      <c r="S19" s="19">
        <f t="shared" si="8"/>
        <v>26.400000000000002</v>
      </c>
    </row>
    <row r="20" spans="1:19" x14ac:dyDescent="0.25">
      <c r="A20" s="2">
        <f>IF(Reisekosten!A20=Reisekosten!C20,Reisekosten!D20-Reisekosten!B20,0)</f>
        <v>0</v>
      </c>
      <c r="B20" s="2">
        <f>IF(Reisekosten!C20&gt;Reisekosten!A20,24-Reisekosten!B20,0)</f>
        <v>0</v>
      </c>
      <c r="C20" s="3">
        <f>IF(Reisekosten!C20&gt;Reisekosten!A20,Reisekosten!D20,0)</f>
        <v>0</v>
      </c>
      <c r="D20" s="2">
        <f>IF(Reisekosten!M20&gt;0,Reisekosten!M20-1,0)</f>
        <v>0</v>
      </c>
      <c r="E20" s="2">
        <f t="shared" si="0"/>
        <v>0</v>
      </c>
      <c r="F20" s="2">
        <f t="shared" si="1"/>
        <v>0</v>
      </c>
      <c r="G20" s="2">
        <f t="shared" si="2"/>
        <v>0</v>
      </c>
      <c r="H20" s="2">
        <f t="shared" si="3"/>
        <v>0</v>
      </c>
      <c r="I20" s="2">
        <f>Reisekosten!C20-Reisekosten!A20</f>
        <v>0</v>
      </c>
      <c r="J20" s="12">
        <f t="shared" si="4"/>
        <v>0</v>
      </c>
      <c r="R20" s="18">
        <f t="shared" si="6"/>
        <v>17</v>
      </c>
      <c r="S20" s="19">
        <f t="shared" si="8"/>
        <v>26.400000000000002</v>
      </c>
    </row>
    <row r="21" spans="1:19" x14ac:dyDescent="0.25">
      <c r="A21" s="2">
        <f>IF(Reisekosten!A21=Reisekosten!C21,Reisekosten!D21-Reisekosten!B21,0)</f>
        <v>0</v>
      </c>
      <c r="B21" s="2">
        <f>IF(Reisekosten!C21&gt;Reisekosten!A21,24-Reisekosten!B21,0)</f>
        <v>0</v>
      </c>
      <c r="C21" s="3">
        <f>IF(Reisekosten!C21&gt;Reisekosten!A21,Reisekosten!D21,0)</f>
        <v>0</v>
      </c>
      <c r="D21" s="2">
        <f>IF(Reisekosten!M21&gt;0,Reisekosten!M21-1,0)</f>
        <v>0</v>
      </c>
      <c r="E21" s="2">
        <f t="shared" si="0"/>
        <v>0</v>
      </c>
      <c r="F21" s="2">
        <f t="shared" si="1"/>
        <v>0</v>
      </c>
      <c r="G21" s="2">
        <f t="shared" si="2"/>
        <v>0</v>
      </c>
      <c r="H21" s="2">
        <f t="shared" si="3"/>
        <v>0</v>
      </c>
      <c r="I21" s="2">
        <f>Reisekosten!C21-Reisekosten!A21</f>
        <v>0</v>
      </c>
      <c r="J21" s="12">
        <f t="shared" si="4"/>
        <v>0</v>
      </c>
      <c r="R21" s="18">
        <f t="shared" si="6"/>
        <v>18</v>
      </c>
      <c r="S21" s="19">
        <f t="shared" si="8"/>
        <v>26.400000000000002</v>
      </c>
    </row>
    <row r="22" spans="1:19" x14ac:dyDescent="0.25">
      <c r="A22" s="2">
        <f>IF(Reisekosten!A22=Reisekosten!C22,Reisekosten!D22-Reisekosten!B22,0)</f>
        <v>0</v>
      </c>
      <c r="B22" s="2">
        <f>IF(Reisekosten!C22&gt;Reisekosten!A22,24-Reisekosten!B22,0)</f>
        <v>0</v>
      </c>
      <c r="C22" s="3">
        <f>IF(Reisekosten!C22&gt;Reisekosten!A22,Reisekosten!D22,0)</f>
        <v>0</v>
      </c>
      <c r="D22" s="2">
        <f>IF(Reisekosten!M22&gt;0,Reisekosten!M22-1,0)</f>
        <v>0</v>
      </c>
      <c r="E22" s="2">
        <f t="shared" si="0"/>
        <v>0</v>
      </c>
      <c r="F22" s="2">
        <f t="shared" si="1"/>
        <v>0</v>
      </c>
      <c r="G22" s="2">
        <f t="shared" si="2"/>
        <v>0</v>
      </c>
      <c r="H22" s="2">
        <f t="shared" si="3"/>
        <v>0</v>
      </c>
      <c r="I22" s="2">
        <f>Reisekosten!C22-Reisekosten!A22</f>
        <v>0</v>
      </c>
      <c r="J22" s="12">
        <f t="shared" si="4"/>
        <v>0</v>
      </c>
      <c r="R22" s="18">
        <f t="shared" si="6"/>
        <v>19</v>
      </c>
      <c r="S22" s="19">
        <f t="shared" si="8"/>
        <v>26.400000000000002</v>
      </c>
    </row>
    <row r="23" spans="1:19" x14ac:dyDescent="0.25">
      <c r="A23" s="2">
        <f>IF(Reisekosten!A23=Reisekosten!C23,Reisekosten!D23-Reisekosten!B23,0)</f>
        <v>0</v>
      </c>
      <c r="B23" s="2">
        <f>IF(Reisekosten!C23&gt;Reisekosten!A23,24-Reisekosten!B23,0)</f>
        <v>0</v>
      </c>
      <c r="C23" s="3">
        <f>IF(Reisekosten!C23&gt;Reisekosten!A23,Reisekosten!D23,0)</f>
        <v>0</v>
      </c>
      <c r="D23" s="2">
        <f>IF(Reisekosten!M23&gt;0,Reisekosten!M23-1,0)</f>
        <v>0</v>
      </c>
      <c r="E23" s="2">
        <f t="shared" si="0"/>
        <v>0</v>
      </c>
      <c r="F23" s="2">
        <f t="shared" si="1"/>
        <v>0</v>
      </c>
      <c r="G23" s="2">
        <f t="shared" si="2"/>
        <v>0</v>
      </c>
      <c r="H23" s="2">
        <f t="shared" si="3"/>
        <v>0</v>
      </c>
      <c r="I23" s="2">
        <f>Reisekosten!C23-Reisekosten!A23</f>
        <v>0</v>
      </c>
      <c r="J23" s="12">
        <f t="shared" si="4"/>
        <v>0</v>
      </c>
      <c r="R23" s="18">
        <f t="shared" si="6"/>
        <v>20</v>
      </c>
      <c r="S23" s="19">
        <f t="shared" si="8"/>
        <v>26.400000000000002</v>
      </c>
    </row>
    <row r="24" spans="1:19" x14ac:dyDescent="0.25">
      <c r="A24" s="2">
        <f>IF(Reisekosten!A24=Reisekosten!C24,Reisekosten!D24-Reisekosten!B24,0)</f>
        <v>0</v>
      </c>
      <c r="B24" s="2">
        <f>IF(Reisekosten!C24&gt;Reisekosten!A24,24-Reisekosten!B24,0)</f>
        <v>0</v>
      </c>
      <c r="C24" s="3">
        <f>IF(Reisekosten!C24&gt;Reisekosten!A24,Reisekosten!D24,0)</f>
        <v>0</v>
      </c>
      <c r="D24" s="2">
        <f>IF(Reisekosten!M24&gt;0,Reisekosten!M24-1,0)</f>
        <v>0</v>
      </c>
      <c r="E24" s="2">
        <f t="shared" si="0"/>
        <v>0</v>
      </c>
      <c r="F24" s="2">
        <f t="shared" si="1"/>
        <v>0</v>
      </c>
      <c r="G24" s="2">
        <f t="shared" si="2"/>
        <v>0</v>
      </c>
      <c r="H24" s="2">
        <f t="shared" si="3"/>
        <v>0</v>
      </c>
      <c r="I24" s="2">
        <f>Reisekosten!C24-Reisekosten!A24</f>
        <v>0</v>
      </c>
      <c r="J24" s="12">
        <f t="shared" si="4"/>
        <v>0</v>
      </c>
      <c r="R24" s="18">
        <f t="shared" si="6"/>
        <v>21</v>
      </c>
      <c r="S24" s="19">
        <f t="shared" si="8"/>
        <v>26.400000000000002</v>
      </c>
    </row>
    <row r="25" spans="1:19" x14ac:dyDescent="0.25">
      <c r="A25" s="2">
        <f>IF(Reisekosten!A25=Reisekosten!C25,Reisekosten!D25-Reisekosten!B25,0)</f>
        <v>0</v>
      </c>
      <c r="B25" s="2">
        <f>IF(Reisekosten!C25&gt;Reisekosten!A25,24-Reisekosten!B25,0)</f>
        <v>0</v>
      </c>
      <c r="C25" s="3">
        <f>IF(Reisekosten!C25&gt;Reisekosten!A25,Reisekosten!D25,0)</f>
        <v>0</v>
      </c>
      <c r="D25" s="2">
        <f>IF(Reisekosten!M25&gt;0,Reisekosten!M25-1,0)</f>
        <v>0</v>
      </c>
      <c r="E25" s="2">
        <f t="shared" si="0"/>
        <v>0</v>
      </c>
      <c r="F25" s="2">
        <f t="shared" si="1"/>
        <v>0</v>
      </c>
      <c r="G25" s="2">
        <f t="shared" si="2"/>
        <v>0</v>
      </c>
      <c r="H25" s="2">
        <f t="shared" si="3"/>
        <v>0</v>
      </c>
      <c r="I25" s="2">
        <f>Reisekosten!C25-Reisekosten!A25</f>
        <v>0</v>
      </c>
      <c r="J25" s="12">
        <f t="shared" si="4"/>
        <v>0</v>
      </c>
      <c r="R25" s="18">
        <f t="shared" si="6"/>
        <v>22</v>
      </c>
      <c r="S25" s="19">
        <f t="shared" si="8"/>
        <v>26.400000000000002</v>
      </c>
    </row>
    <row r="26" spans="1:19" x14ac:dyDescent="0.25">
      <c r="A26" s="2">
        <f>IF(Reisekosten!A26=Reisekosten!C26,Reisekosten!D26-Reisekosten!B26,0)</f>
        <v>0</v>
      </c>
      <c r="B26" s="2">
        <f>IF(Reisekosten!C26&gt;Reisekosten!A26,24-Reisekosten!B26,0)</f>
        <v>0</v>
      </c>
      <c r="C26" s="3">
        <f>IF(Reisekosten!C26&gt;Reisekosten!A26,Reisekosten!D26,0)</f>
        <v>0</v>
      </c>
      <c r="D26" s="2">
        <f>IF(Reisekosten!M26&gt;0,Reisekosten!M26-1,0)</f>
        <v>0</v>
      </c>
      <c r="E26" s="2">
        <f t="shared" si="0"/>
        <v>0</v>
      </c>
      <c r="F26" s="2">
        <f t="shared" si="1"/>
        <v>0</v>
      </c>
      <c r="G26" s="2">
        <f t="shared" si="2"/>
        <v>0</v>
      </c>
      <c r="H26" s="2">
        <f t="shared" si="3"/>
        <v>0</v>
      </c>
      <c r="I26" s="2">
        <f>Reisekosten!C26-Reisekosten!A26</f>
        <v>0</v>
      </c>
      <c r="J26" s="12">
        <f t="shared" si="4"/>
        <v>0</v>
      </c>
      <c r="R26" s="18">
        <f t="shared" si="6"/>
        <v>23</v>
      </c>
      <c r="S26" s="19">
        <f t="shared" si="8"/>
        <v>26.400000000000002</v>
      </c>
    </row>
    <row r="27" spans="1:19" ht="15.75" thickBot="1" x14ac:dyDescent="0.3">
      <c r="A27" s="2">
        <f>IF(Reisekosten!A27=Reisekosten!C27,Reisekosten!D27-Reisekosten!B27,0)</f>
        <v>0</v>
      </c>
      <c r="B27" s="2">
        <f>IF(Reisekosten!C27&gt;Reisekosten!A27,24-Reisekosten!B27,0)</f>
        <v>0</v>
      </c>
      <c r="C27" s="3">
        <f>IF(Reisekosten!C27&gt;Reisekosten!A27,Reisekosten!D27,0)</f>
        <v>0</v>
      </c>
      <c r="D27" s="2">
        <f>IF(Reisekosten!M27&gt;0,Reisekosten!M27-1,0)</f>
        <v>0</v>
      </c>
      <c r="E27" s="2">
        <f t="shared" si="0"/>
        <v>0</v>
      </c>
      <c r="F27" s="2">
        <f t="shared" si="1"/>
        <v>0</v>
      </c>
      <c r="G27" s="2">
        <f t="shared" si="2"/>
        <v>0</v>
      </c>
      <c r="H27" s="2">
        <f t="shared" si="3"/>
        <v>0</v>
      </c>
      <c r="I27" s="2">
        <f>Reisekosten!C27-Reisekosten!A27</f>
        <v>0</v>
      </c>
      <c r="J27" s="12">
        <f t="shared" si="4"/>
        <v>0</v>
      </c>
      <c r="R27" s="20">
        <f t="shared" si="6"/>
        <v>24</v>
      </c>
      <c r="S27" s="21">
        <f t="shared" si="8"/>
        <v>26.400000000000002</v>
      </c>
    </row>
    <row r="28" spans="1:19" x14ac:dyDescent="0.25">
      <c r="A28" s="2">
        <f>IF(Reisekosten!A28=Reisekosten!C28,Reisekosten!D28-Reisekosten!B28,0)</f>
        <v>0</v>
      </c>
      <c r="B28" s="2">
        <f>IF(Reisekosten!C28&gt;Reisekosten!A28,24-Reisekosten!B28,0)</f>
        <v>0</v>
      </c>
      <c r="C28" s="3">
        <f>IF(Reisekosten!C28&gt;Reisekosten!A28,Reisekosten!D28,0)</f>
        <v>0</v>
      </c>
      <c r="D28" s="2">
        <f>IF(Reisekosten!M28&gt;0,Reisekosten!M28-1,0)</f>
        <v>0</v>
      </c>
      <c r="E28" s="2">
        <f t="shared" si="0"/>
        <v>0</v>
      </c>
      <c r="F28" s="2">
        <f t="shared" si="1"/>
        <v>0</v>
      </c>
      <c r="G28" s="2">
        <f t="shared" si="2"/>
        <v>0</v>
      </c>
      <c r="H28" s="2">
        <f t="shared" si="3"/>
        <v>0</v>
      </c>
      <c r="I28" s="2">
        <f>Reisekosten!C28-Reisekosten!A28</f>
        <v>0</v>
      </c>
      <c r="J28" s="12">
        <f t="shared" si="4"/>
        <v>0</v>
      </c>
    </row>
    <row r="29" spans="1:19" x14ac:dyDescent="0.25">
      <c r="A29" s="2">
        <f>IF(Reisekosten!A29=Reisekosten!C29,Reisekosten!D29-Reisekosten!B29,0)</f>
        <v>0</v>
      </c>
      <c r="B29" s="2">
        <f>IF(Reisekosten!C29&gt;Reisekosten!A29,24-Reisekosten!B29,0)</f>
        <v>0</v>
      </c>
      <c r="C29" s="3">
        <f>IF(Reisekosten!C29&gt;Reisekosten!A29,Reisekosten!D29,0)</f>
        <v>0</v>
      </c>
      <c r="D29" s="2">
        <f>IF(Reisekosten!M29&gt;0,Reisekosten!M29-1,0)</f>
        <v>0</v>
      </c>
      <c r="E29" s="2">
        <f t="shared" si="0"/>
        <v>0</v>
      </c>
      <c r="F29" s="2">
        <f t="shared" si="1"/>
        <v>0</v>
      </c>
      <c r="G29" s="2">
        <f t="shared" si="2"/>
        <v>0</v>
      </c>
      <c r="H29" s="2">
        <f t="shared" si="3"/>
        <v>0</v>
      </c>
      <c r="I29" s="2">
        <f>Reisekosten!C29-Reisekosten!A29</f>
        <v>0</v>
      </c>
      <c r="J29" s="12">
        <f t="shared" si="4"/>
        <v>0</v>
      </c>
    </row>
  </sheetData>
  <mergeCells count="2">
    <mergeCell ref="B1:D1"/>
    <mergeCell ref="E1:H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25898-C4A9-46EB-AA3B-F779021523DD}">
  <dimension ref="A1:B15"/>
  <sheetViews>
    <sheetView workbookViewId="0">
      <selection activeCell="B2" sqref="B2"/>
    </sheetView>
  </sheetViews>
  <sheetFormatPr baseColWidth="10" defaultRowHeight="15" x14ac:dyDescent="0.25"/>
  <cols>
    <col min="1" max="1" width="11.42578125" style="1"/>
    <col min="2" max="2" width="120.7109375" style="1" customWidth="1"/>
    <col min="3" max="16384" width="11.42578125" style="1"/>
  </cols>
  <sheetData>
    <row r="1" spans="1:2" x14ac:dyDescent="0.25">
      <c r="A1" s="119" t="s">
        <v>41</v>
      </c>
      <c r="B1" s="120"/>
    </row>
    <row r="2" spans="1:2" ht="60.75" x14ac:dyDescent="0.25">
      <c r="B2" s="13" t="s">
        <v>47</v>
      </c>
    </row>
    <row r="3" spans="1:2" x14ac:dyDescent="0.25">
      <c r="B3" s="14" t="s">
        <v>40</v>
      </c>
    </row>
    <row r="4" spans="1:2" ht="167.25" customHeight="1" x14ac:dyDescent="0.25">
      <c r="B4" s="13"/>
    </row>
    <row r="5" spans="1:2" ht="45" x14ac:dyDescent="0.25">
      <c r="B5" s="1" t="s">
        <v>42</v>
      </c>
    </row>
    <row r="10" spans="1:2" x14ac:dyDescent="0.25">
      <c r="A10" s="119" t="s">
        <v>43</v>
      </c>
      <c r="B10" s="120"/>
    </row>
    <row r="11" spans="1:2" x14ac:dyDescent="0.25">
      <c r="B11" s="15" t="s">
        <v>39</v>
      </c>
    </row>
    <row r="12" spans="1:2" ht="234" customHeight="1" x14ac:dyDescent="0.25"/>
    <row r="13" spans="1:2" x14ac:dyDescent="0.25">
      <c r="B13" s="1" t="s">
        <v>44</v>
      </c>
    </row>
    <row r="14" spans="1:2" x14ac:dyDescent="0.25">
      <c r="B14" s="1" t="s">
        <v>45</v>
      </c>
    </row>
    <row r="15" spans="1:2" x14ac:dyDescent="0.25">
      <c r="B15" s="1" t="s">
        <v>46</v>
      </c>
    </row>
  </sheetData>
  <sheetProtection algorithmName="SHA-512" hashValue="ViYO9kk+69DdEOep4P7e+0lYOM2nb3PTm4onBjLbNJ18d7BMNIsV7T+eDOp33wpp6RPAgy3ENKRtUUh9TIEBqQ==" saltValue="RVquWYKXI7UAHhUHIebprQ==" spinCount="100000" sheet="1" objects="1" scenarios="1"/>
  <mergeCells count="2">
    <mergeCell ref="A1:B1"/>
    <mergeCell ref="A10:B10"/>
  </mergeCells>
  <hyperlinks>
    <hyperlink ref="B11" r:id="rId1" xr:uid="{FBF2DFBC-C7DE-4758-B132-9002E0A30E89}"/>
    <hyperlink ref="B3" r:id="rId2" xr:uid="{DF3B50E1-8495-407A-9747-C43CB1C68FA0}"/>
  </hyperlinks>
  <pageMargins left="0.7" right="0.7" top="0.78740157499999996" bottom="0.78740157499999996"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Reisekosten</vt:lpstr>
      <vt:lpstr>Hilfstabellen</vt:lpstr>
      <vt:lpstr>Rechtliche Hinweise</vt:lpstr>
      <vt:lpstr>Diätentabelle</vt:lpstr>
      <vt:lpstr>Reisekosten!Druckbereich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Ing.Dipl.Wi.Ing.(FH)</dc:title>
  <dc:subject>Vorlage Reisekostenabrechnung</dc:subject>
  <dc:creator>Alexander Salib</dc:creator>
  <cp:keywords>Reisekostenabrechnung Diätenabrechnung</cp:keywords>
  <dc:description>Diese Vorlage ist geistiges Eigentum von BOCS Unternehmensberatung Ingenieurbüro e.U. Urheber ©  Ing.Dipl.Ing.(FH) Alexander Salib. 
Die Vorlage darf gratis zu eingenen Zwecken verwendet werden. Eine kommerzielle weitergabe ist nur in Abstimmung mit BOCS gestattet.</dc:description>
  <cp:lastModifiedBy>xxx</cp:lastModifiedBy>
  <cp:lastPrinted>2023-07-29T04:51:31Z</cp:lastPrinted>
  <dcterms:created xsi:type="dcterms:W3CDTF">2010-09-15T10:40:49Z</dcterms:created>
  <dcterms:modified xsi:type="dcterms:W3CDTF">2023-08-29T08:55:32Z</dcterms:modified>
  <cp:category>Vorlagen</cp:category>
  <cp:contentStatus>fertiggestellt</cp:contentStatus>
</cp:coreProperties>
</file>